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lockStructure="1"/>
  <bookViews>
    <workbookView xWindow="240" yWindow="495" windowWidth="17400" windowHeight="7575" tabRatio="745"/>
  </bookViews>
  <sheets>
    <sheet name="Декларация" sheetId="1" r:id="rId1"/>
    <sheet name="Приложение 1 к Разделу II" sheetId="4" r:id="rId2"/>
    <sheet name="Приложение 1.1 к Разделу II" sheetId="5" r:id="rId3"/>
    <sheet name="Приложение 2 к Разделу III" sheetId="7" r:id="rId4"/>
    <sheet name="Приложение 2.1 к Разделу III" sheetId="6" r:id="rId5"/>
  </sheets>
  <definedNames>
    <definedName name="Зерновые_культуры">'Приложение 1 к Разделу II'!$BH$12:$BH$66</definedName>
    <definedName name="_xlnm.Print_Area" localSheetId="0">Декларация!$A$1:$AT$126</definedName>
    <definedName name="_xlnm.Print_Area" localSheetId="1">'Приложение 1 к Разделу II'!$A$1:$BC$71</definedName>
    <definedName name="_xlnm.Print_Area" localSheetId="2">'Приложение 1.1 к Разделу II'!$A$1:$BD$74</definedName>
    <definedName name="_xlnm.Print_Area" localSheetId="3">'Приложение 2 к Разделу III'!$A$1:$BB$61</definedName>
    <definedName name="_xlnm.Print_Area" localSheetId="4">'Приложение 2.1 к Разделу III'!$A$1:$BD$76</definedName>
  </definedNames>
  <calcPr calcId="145621"/>
</workbook>
</file>

<file path=xl/calcChain.xml><?xml version="1.0" encoding="utf-8"?>
<calcChain xmlns="http://schemas.openxmlformats.org/spreadsheetml/2006/main">
  <c r="H8" i="6" l="1"/>
  <c r="I8" i="6"/>
  <c r="J8" i="6"/>
  <c r="K8" i="6"/>
  <c r="L8" i="6"/>
  <c r="M8" i="6"/>
  <c r="N8" i="6"/>
  <c r="O8" i="6"/>
  <c r="F8" i="6"/>
  <c r="G8" i="6"/>
  <c r="AA75" i="6"/>
  <c r="Z75" i="6"/>
  <c r="Y75" i="6"/>
  <c r="X75" i="6"/>
  <c r="V75" i="6"/>
  <c r="U75" i="6"/>
  <c r="S75" i="6"/>
  <c r="R75" i="6"/>
  <c r="AB72" i="6"/>
  <c r="AB70" i="6"/>
  <c r="M6" i="6"/>
  <c r="AC5" i="6"/>
  <c r="AB5" i="6"/>
  <c r="AA5" i="6"/>
  <c r="Z5" i="6"/>
  <c r="X5" i="6"/>
  <c r="W5" i="6"/>
  <c r="T59" i="7"/>
  <c r="S59" i="7"/>
  <c r="R59" i="7"/>
  <c r="Q59" i="7"/>
  <c r="O59" i="7"/>
  <c r="N59" i="7"/>
  <c r="L59" i="7"/>
  <c r="K59" i="7"/>
  <c r="S56" i="7"/>
  <c r="S54" i="7"/>
  <c r="O7" i="7"/>
  <c r="N7" i="7"/>
  <c r="M7" i="7"/>
  <c r="L7" i="7"/>
  <c r="K7" i="7"/>
  <c r="J7" i="7"/>
  <c r="I7" i="7"/>
  <c r="H7" i="7"/>
  <c r="G7" i="7"/>
  <c r="F7" i="7"/>
  <c r="I5" i="7"/>
  <c r="AD4" i="7"/>
  <c r="AC4" i="7"/>
  <c r="AB4" i="7"/>
  <c r="AA4" i="7"/>
  <c r="Y4" i="7"/>
  <c r="X4" i="7"/>
  <c r="AC73" i="5"/>
  <c r="AB73" i="5"/>
  <c r="AA73" i="5"/>
  <c r="Z73" i="5"/>
  <c r="X73" i="5"/>
  <c r="W73" i="5"/>
  <c r="T73" i="5"/>
  <c r="U73" i="5"/>
  <c r="AB70" i="5"/>
  <c r="AB68" i="5"/>
  <c r="O7" i="5"/>
  <c r="N7" i="5"/>
  <c r="M7" i="5"/>
  <c r="L7" i="5"/>
  <c r="K7" i="5"/>
  <c r="J7" i="5"/>
  <c r="I7" i="5"/>
  <c r="H7" i="5"/>
  <c r="G7" i="5"/>
  <c r="F7" i="5"/>
  <c r="N5" i="5"/>
  <c r="AF4" i="5"/>
  <c r="AE4" i="5"/>
  <c r="AD4" i="5"/>
  <c r="AC4" i="5"/>
  <c r="AA4" i="5"/>
  <c r="Z4" i="5"/>
  <c r="T11" i="4"/>
  <c r="AD93" i="1"/>
  <c r="AD92" i="1"/>
  <c r="AD91" i="1"/>
  <c r="AD90" i="1"/>
  <c r="AD89" i="1"/>
  <c r="AD88" i="1"/>
  <c r="AD87" i="1"/>
  <c r="AD86" i="1"/>
  <c r="AD83" i="1"/>
  <c r="AD82" i="1"/>
  <c r="AD81" i="1"/>
  <c r="AD80" i="1"/>
  <c r="AD79" i="1"/>
  <c r="AD78" i="1"/>
  <c r="AD77" i="1"/>
  <c r="AD76" i="1"/>
  <c r="AD74" i="1"/>
  <c r="AD73" i="1"/>
  <c r="AD72" i="1"/>
  <c r="AD71" i="1"/>
  <c r="AD70" i="1"/>
  <c r="AD68" i="1"/>
  <c r="AD67" i="1"/>
  <c r="AD66" i="1"/>
  <c r="AD65" i="1"/>
  <c r="AD64" i="1"/>
  <c r="AD62" i="1"/>
  <c r="AD61" i="1"/>
  <c r="AD60" i="1"/>
  <c r="AD58" i="1"/>
  <c r="AD57" i="1"/>
  <c r="AD56" i="1"/>
  <c r="AD55" i="1"/>
  <c r="AD51" i="1"/>
  <c r="AD53" i="1"/>
  <c r="AD52" i="1"/>
  <c r="AD50" i="1"/>
  <c r="AD48" i="1"/>
  <c r="AD47" i="1"/>
  <c r="AD46" i="1"/>
  <c r="AD45" i="1"/>
  <c r="AD44" i="1"/>
  <c r="AD42" i="1"/>
  <c r="AD41" i="1"/>
  <c r="AD40" i="1"/>
  <c r="AD39" i="1"/>
  <c r="AD37" i="1"/>
  <c r="AD36" i="1"/>
  <c r="AD35" i="1"/>
  <c r="AD34" i="1"/>
  <c r="AD32" i="1"/>
  <c r="AD31" i="1"/>
  <c r="AD29" i="1"/>
  <c r="AD28" i="1"/>
  <c r="AD27" i="1"/>
  <c r="AD26" i="1"/>
  <c r="AD25" i="1"/>
  <c r="AD24" i="1"/>
  <c r="AD18" i="1"/>
  <c r="AD19" i="1"/>
  <c r="AY52" i="7"/>
  <c r="AY13" i="7"/>
  <c r="AD100" i="1"/>
  <c r="AU12" i="7"/>
  <c r="AQ12" i="7"/>
  <c r="AM12" i="7"/>
  <c r="AI12" i="7"/>
  <c r="AE12" i="7"/>
  <c r="AA12" i="7"/>
  <c r="S12" i="7"/>
  <c r="O12" i="7"/>
  <c r="K12" i="7"/>
  <c r="AY51" i="7"/>
  <c r="AY50" i="7"/>
  <c r="AY49" i="7"/>
  <c r="AY48" i="7"/>
  <c r="AY47" i="7"/>
  <c r="AY46" i="7"/>
  <c r="AY45" i="7"/>
  <c r="AC70" i="4"/>
  <c r="AB70" i="4"/>
  <c r="AA70" i="4"/>
  <c r="Z70" i="4"/>
  <c r="X70" i="4"/>
  <c r="W70" i="4"/>
  <c r="U70" i="4"/>
  <c r="T70" i="4"/>
  <c r="M84" i="1"/>
  <c r="N5" i="4"/>
  <c r="AB67" i="4"/>
  <c r="AB65" i="4"/>
  <c r="O7" i="4"/>
  <c r="N7" i="4"/>
  <c r="M7" i="4"/>
  <c r="L7" i="4"/>
  <c r="K7" i="4"/>
  <c r="J7" i="4"/>
  <c r="I7" i="4"/>
  <c r="H7" i="4"/>
  <c r="G7" i="4"/>
  <c r="F7" i="4"/>
  <c r="AE4" i="4"/>
  <c r="AD4" i="4"/>
  <c r="AC4" i="4"/>
  <c r="AB4" i="4"/>
  <c r="Z4" i="4"/>
  <c r="Y4" i="4"/>
  <c r="AX13" i="4"/>
  <c r="AX12" i="4"/>
  <c r="AZ13" i="6"/>
  <c r="AU13" i="6"/>
  <c r="Z11" i="4"/>
  <c r="AX11" i="4" s="1"/>
  <c r="AF11" i="4"/>
  <c r="AL11" i="4"/>
  <c r="AR11" i="4"/>
  <c r="AX63" i="4"/>
  <c r="AX62" i="4"/>
  <c r="M108" i="1"/>
  <c r="M63" i="1"/>
  <c r="M54" i="1"/>
  <c r="M49" i="1"/>
  <c r="M43" i="1"/>
  <c r="M17" i="1"/>
  <c r="AX61" i="4"/>
  <c r="AX60" i="4"/>
  <c r="AX59" i="4"/>
  <c r="AX58" i="4"/>
  <c r="AX57" i="4"/>
  <c r="AX56" i="4"/>
  <c r="AX55" i="4"/>
  <c r="AX54" i="4"/>
  <c r="AX53" i="4"/>
  <c r="AX52" i="4"/>
  <c r="AX51" i="4"/>
  <c r="AX50" i="4"/>
  <c r="AX49" i="4"/>
  <c r="AX48" i="4"/>
  <c r="AX47" i="4"/>
  <c r="AX46" i="4"/>
  <c r="AX45" i="4"/>
  <c r="AX44" i="4"/>
  <c r="AX43" i="4"/>
  <c r="M69" i="1"/>
  <c r="M59" i="1"/>
  <c r="M38" i="1"/>
  <c r="M34" i="1"/>
  <c r="M30" i="1"/>
  <c r="M23" i="1"/>
  <c r="AZ11" i="5"/>
  <c r="AU11" i="5"/>
  <c r="AY44" i="7"/>
  <c r="AY43" i="7"/>
  <c r="AY42" i="7"/>
  <c r="AY41" i="7"/>
  <c r="AY40" i="7"/>
  <c r="AY39" i="7"/>
  <c r="AY38" i="7"/>
  <c r="AY37" i="7"/>
  <c r="AY36" i="7"/>
  <c r="AY35" i="7"/>
  <c r="AY34" i="7"/>
  <c r="AY33" i="7"/>
  <c r="AY32" i="7"/>
  <c r="AY31" i="7"/>
  <c r="AY30" i="7"/>
  <c r="AY29" i="7"/>
  <c r="AY28" i="7"/>
  <c r="AY27" i="7"/>
  <c r="AY26" i="7"/>
  <c r="AY25" i="7"/>
  <c r="AD98" i="1"/>
  <c r="AY24" i="7"/>
  <c r="AD97" i="1"/>
  <c r="AY23" i="7"/>
  <c r="AD96" i="1"/>
  <c r="AY22" i="7"/>
  <c r="AD95" i="1"/>
  <c r="AY21" i="7"/>
  <c r="AD94" i="1"/>
  <c r="AY20" i="7"/>
  <c r="AD107" i="1"/>
  <c r="AY19" i="7"/>
  <c r="AD106" i="1"/>
  <c r="AY18" i="7"/>
  <c r="AD105" i="1"/>
  <c r="AY17" i="7"/>
  <c r="AY16" i="7"/>
  <c r="AY15" i="7"/>
  <c r="AY12" i="7"/>
  <c r="AY14" i="7"/>
  <c r="AD101" i="1"/>
  <c r="AD33" i="1"/>
  <c r="AD99" i="1"/>
  <c r="AD20" i="1"/>
  <c r="AD102" i="1"/>
  <c r="AD108" i="1" s="1"/>
  <c r="AD21" i="1"/>
  <c r="AD103" i="1"/>
  <c r="AD22" i="1"/>
  <c r="AD104" i="1"/>
  <c r="AX14" i="4"/>
  <c r="V20" i="1"/>
  <c r="AL20" i="1" s="1"/>
  <c r="AX15" i="4"/>
  <c r="V21" i="1"/>
  <c r="AL21" i="1" s="1"/>
  <c r="AX16" i="4"/>
  <c r="V22" i="1"/>
  <c r="AX17" i="4"/>
  <c r="V24" i="1"/>
  <c r="AL24" i="1" s="1"/>
  <c r="AX18" i="4"/>
  <c r="AX19" i="4"/>
  <c r="V26" i="1"/>
  <c r="AX20" i="4"/>
  <c r="V27" i="1"/>
  <c r="AL27" i="1" s="1"/>
  <c r="AX21" i="4"/>
  <c r="V28" i="1"/>
  <c r="AL28" i="1" s="1"/>
  <c r="AX22" i="4"/>
  <c r="V29" i="1"/>
  <c r="AL29" i="1" s="1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V33" i="1"/>
  <c r="V61" i="1"/>
  <c r="V47" i="1"/>
  <c r="AL47" i="1" s="1"/>
  <c r="V91" i="1"/>
  <c r="V94" i="1"/>
  <c r="AL94" i="1" s="1"/>
  <c r="V106" i="1"/>
  <c r="V51" i="1"/>
  <c r="V99" i="1"/>
  <c r="V77" i="1"/>
  <c r="AL77" i="1" s="1"/>
  <c r="V40" i="1"/>
  <c r="V98" i="1"/>
  <c r="AL98" i="1"/>
  <c r="V62" i="1"/>
  <c r="V95" i="1"/>
  <c r="V25" i="1"/>
  <c r="V65" i="1"/>
  <c r="AL65" i="1" s="1"/>
  <c r="V81" i="1"/>
  <c r="V87" i="1"/>
  <c r="AL87" i="1" s="1"/>
  <c r="V19" i="1"/>
  <c r="V68" i="1"/>
  <c r="AL68" i="1" s="1"/>
  <c r="V80" i="1"/>
  <c r="V93" i="1"/>
  <c r="V105" i="1"/>
  <c r="V83" i="1"/>
  <c r="AL83" i="1" s="1"/>
  <c r="V104" i="1"/>
  <c r="V74" i="1"/>
  <c r="V102" i="1"/>
  <c r="AL102" i="1" s="1"/>
  <c r="V58" i="1"/>
  <c r="V88" i="1"/>
  <c r="AL88" i="1" s="1"/>
  <c r="V36" i="1"/>
  <c r="AL36" i="1" s="1"/>
  <c r="V76" i="1"/>
  <c r="AL76" i="1" s="1"/>
  <c r="V60" i="1"/>
  <c r="V86" i="1"/>
  <c r="AL86" i="1" s="1"/>
  <c r="V35" i="1"/>
  <c r="V45" i="1"/>
  <c r="AL45" i="1" s="1"/>
  <c r="V67" i="1"/>
  <c r="AL67" i="1" s="1"/>
  <c r="V56" i="1"/>
  <c r="V82" i="1"/>
  <c r="V89" i="1"/>
  <c r="V53" i="1"/>
  <c r="AL53" i="1" s="1"/>
  <c r="V92" i="1"/>
  <c r="AL92" i="1" s="1"/>
  <c r="V96" i="1"/>
  <c r="AL96" i="1" s="1"/>
  <c r="V107" i="1"/>
  <c r="AL107" i="1" s="1"/>
  <c r="V46" i="1"/>
  <c r="V42" i="1"/>
  <c r="AL42" i="1" s="1"/>
  <c r="V66" i="1"/>
  <c r="V100" i="1"/>
  <c r="AL100" i="1" s="1"/>
  <c r="V48" i="1"/>
  <c r="V73" i="1"/>
  <c r="AL73" i="1" s="1"/>
  <c r="V70" i="1"/>
  <c r="AL70" i="1" s="1"/>
  <c r="V72" i="1"/>
  <c r="AL72" i="1"/>
  <c r="V71" i="1"/>
  <c r="V90" i="1"/>
  <c r="AL90" i="1" s="1"/>
  <c r="V41" i="1"/>
  <c r="V32" i="1"/>
  <c r="V30" i="1" s="1"/>
  <c r="V31" i="1"/>
  <c r="V101" i="1"/>
  <c r="AL101" i="1" s="1"/>
  <c r="V79" i="1"/>
  <c r="V97" i="1"/>
  <c r="AL97" i="1" s="1"/>
  <c r="V78" i="1"/>
  <c r="AL78" i="1" s="1"/>
  <c r="V44" i="1"/>
  <c r="AL44" i="1" s="1"/>
  <c r="AL43" i="1" s="1"/>
  <c r="V64" i="1"/>
  <c r="AL64" i="1" s="1"/>
  <c r="V18" i="1"/>
  <c r="AL18" i="1" s="1"/>
  <c r="V50" i="1"/>
  <c r="AL50" i="1" s="1"/>
  <c r="V52" i="1"/>
  <c r="V103" i="1"/>
  <c r="V37" i="1"/>
  <c r="AL37" i="1" s="1"/>
  <c r="V57" i="1"/>
  <c r="AL57" i="1" s="1"/>
  <c r="V55" i="1"/>
  <c r="AL55" i="1" s="1"/>
  <c r="AL54" i="1" s="1"/>
  <c r="V39" i="1"/>
  <c r="AL39" i="1" s="1"/>
  <c r="AL22" i="1"/>
  <c r="AL60" i="1"/>
  <c r="AL81" i="1"/>
  <c r="AL62" i="1"/>
  <c r="AL91" i="1"/>
  <c r="AL19" i="1"/>
  <c r="AL26" i="1"/>
  <c r="AL52" i="1"/>
  <c r="AL56" i="1"/>
  <c r="AD38" i="1"/>
  <c r="AL95" i="1"/>
  <c r="V23" i="1"/>
  <c r="AL58" i="1"/>
  <c r="AL51" i="1"/>
  <c r="AL32" i="1"/>
  <c r="AL89" i="1"/>
  <c r="AL40" i="1"/>
  <c r="AD84" i="1"/>
  <c r="AL103" i="1"/>
  <c r="AL79" i="1"/>
  <c r="AL35" i="1"/>
  <c r="AL74" i="1"/>
  <c r="AL93" i="1"/>
  <c r="AL33" i="1"/>
  <c r="M75" i="1"/>
  <c r="M109" i="1"/>
  <c r="AD17" i="1"/>
  <c r="AD23" i="1"/>
  <c r="AD75" i="1" s="1"/>
  <c r="AD109" i="1" s="1"/>
  <c r="AD30" i="1"/>
  <c r="AD43" i="1"/>
  <c r="AD49" i="1"/>
  <c r="AD54" i="1"/>
  <c r="AD59" i="1"/>
  <c r="AD63" i="1"/>
  <c r="AD69" i="1"/>
  <c r="V34" i="1"/>
  <c r="AL41" i="1"/>
  <c r="AL71" i="1"/>
  <c r="AL48" i="1"/>
  <c r="AL66" i="1"/>
  <c r="AL46" i="1"/>
  <c r="AL82" i="1"/>
  <c r="AL104" i="1"/>
  <c r="AL105" i="1"/>
  <c r="AL80" i="1"/>
  <c r="AL25" i="1"/>
  <c r="AL99" i="1"/>
  <c r="AL106" i="1"/>
  <c r="AL61" i="1"/>
  <c r="V17" i="1"/>
  <c r="V69" i="1"/>
  <c r="AL31" i="1"/>
  <c r="V38" i="1"/>
  <c r="V54" i="1" l="1"/>
  <c r="AL30" i="1"/>
  <c r="V63" i="1"/>
  <c r="V49" i="1"/>
  <c r="AL59" i="1"/>
  <c r="AL38" i="1"/>
  <c r="AL17" i="1"/>
  <c r="AL49" i="1"/>
  <c r="AL34" i="1"/>
  <c r="V59" i="1"/>
  <c r="AL69" i="1"/>
  <c r="AL63" i="1"/>
  <c r="AL108" i="1"/>
  <c r="AL84" i="1"/>
  <c r="AL23" i="1"/>
  <c r="AL75" i="1" s="1"/>
  <c r="AL109" i="1" s="1"/>
  <c r="V84" i="1"/>
  <c r="V108" i="1"/>
  <c r="V43" i="1"/>
  <c r="V75" i="1" s="1"/>
  <c r="V109" i="1" l="1"/>
</calcChain>
</file>

<file path=xl/sharedStrings.xml><?xml version="1.0" encoding="utf-8"?>
<sst xmlns="http://schemas.openxmlformats.org/spreadsheetml/2006/main" count="1850" uniqueCount="459">
  <si>
    <t>Отчетный период</t>
  </si>
  <si>
    <t>за</t>
  </si>
  <si>
    <t>.</t>
  </si>
  <si>
    <t>год.</t>
  </si>
  <si>
    <t>Количество - тонн учетного веса, сумма -рос. рубл.</t>
  </si>
  <si>
    <t>Наименование культуры</t>
  </si>
  <si>
    <t>Пшеница  твердая - всего</t>
  </si>
  <si>
    <t>Пшеница твердая</t>
  </si>
  <si>
    <t>1-го класса</t>
  </si>
  <si>
    <t>2-го класса</t>
  </si>
  <si>
    <t>3-го класса</t>
  </si>
  <si>
    <t>4-го класса</t>
  </si>
  <si>
    <t>5-го класса</t>
  </si>
  <si>
    <t>Пшеница мягкая - всего</t>
  </si>
  <si>
    <t>Пшеница мягкая</t>
  </si>
  <si>
    <t>6-го класса</t>
  </si>
  <si>
    <t>Кукуруза на зерно - всего</t>
  </si>
  <si>
    <t>Кукуруза на зерно</t>
  </si>
  <si>
    <t xml:space="preserve">Ячмень пивоваренный - всего </t>
  </si>
  <si>
    <t>Ячмень пивоваренный</t>
  </si>
  <si>
    <t>пивоваренный</t>
  </si>
  <si>
    <t>Ячмень товарный - всего</t>
  </si>
  <si>
    <t>Ячмень товарный</t>
  </si>
  <si>
    <t>товарный</t>
  </si>
  <si>
    <t>Рожь - всего</t>
  </si>
  <si>
    <t>Рожь</t>
  </si>
  <si>
    <t>Тритикале</t>
  </si>
  <si>
    <t>Овес - всего</t>
  </si>
  <si>
    <t>Овес</t>
  </si>
  <si>
    <t>Гречка - всего</t>
  </si>
  <si>
    <t>Гречка</t>
  </si>
  <si>
    <t>Сорго</t>
  </si>
  <si>
    <t>Просо - всего</t>
  </si>
  <si>
    <t>Просо</t>
  </si>
  <si>
    <t>Рис - всего</t>
  </si>
  <si>
    <t>Рис</t>
  </si>
  <si>
    <t>рис высшего класса</t>
  </si>
  <si>
    <t>Зернобобовые (кроме гороха)</t>
  </si>
  <si>
    <t>Горох</t>
  </si>
  <si>
    <t>Вика</t>
  </si>
  <si>
    <t>Зерно смесь</t>
  </si>
  <si>
    <t>Всего зерна</t>
  </si>
  <si>
    <t>Соя</t>
  </si>
  <si>
    <t>Семена льна</t>
  </si>
  <si>
    <t>лен кудряш</t>
  </si>
  <si>
    <t>лен долгунец</t>
  </si>
  <si>
    <t>Семена Горчицы</t>
  </si>
  <si>
    <t>Семена рапса</t>
  </si>
  <si>
    <t>высшего класса</t>
  </si>
  <si>
    <t>Семена Подсолнечника</t>
  </si>
  <si>
    <t>Количество - тонн учетного веса</t>
  </si>
  <si>
    <t>Всего</t>
  </si>
  <si>
    <t>На посев</t>
  </si>
  <si>
    <t>На корм животным</t>
  </si>
  <si>
    <t>Руководитель</t>
  </si>
  <si>
    <t>подпись</t>
  </si>
  <si>
    <t>Ф. И. О.</t>
  </si>
  <si>
    <t>дата</t>
  </si>
  <si>
    <t>МП</t>
  </si>
  <si>
    <t>Главный бухгалтер</t>
  </si>
  <si>
    <t>Принято:</t>
  </si>
  <si>
    <t>Должностное лицо</t>
  </si>
  <si>
    <t>в случае заполнения юридическим лицом в первых двух клетках проставляется "0"</t>
  </si>
  <si>
    <t>-</t>
  </si>
  <si>
    <t>Горох - всего</t>
  </si>
  <si>
    <t>Пшеница твердая 1-го класса</t>
  </si>
  <si>
    <t>Пшеница твердая 2-го класса</t>
  </si>
  <si>
    <t>Пшеница твердая 3-го класса</t>
  </si>
  <si>
    <t>Пшеница твердая 4-го класса</t>
  </si>
  <si>
    <t>Пшеница твердая 5-го класса</t>
  </si>
  <si>
    <t>Пшеница мягкая 1-го класса</t>
  </si>
  <si>
    <t>Пшеница мягкая 2-го класса</t>
  </si>
  <si>
    <t>Пшеница мягкая 3-го класса</t>
  </si>
  <si>
    <t>Пшеница мягкая 4-го класса</t>
  </si>
  <si>
    <t>Пшеница мягкая 5-го класса</t>
  </si>
  <si>
    <t>Пшеница мягкая 6-го класса</t>
  </si>
  <si>
    <t>Кукуруза на зерно 1-го класса</t>
  </si>
  <si>
    <t>Кукуруза на зерно 2-го класса</t>
  </si>
  <si>
    <t>Кукуруза на зерно 3-го класса</t>
  </si>
  <si>
    <t>Ячмень пивоваренный 1-го класса</t>
  </si>
  <si>
    <t>Ячмень пивоваренный 2-го класса</t>
  </si>
  <si>
    <t>Ячмень товарный 1-го класса</t>
  </si>
  <si>
    <t>Ячмень товарный 2-го класса</t>
  </si>
  <si>
    <t>Ячмень товарный 3-го класса</t>
  </si>
  <si>
    <t>Рожь 1-го класса</t>
  </si>
  <si>
    <t>Рожь 2-го класса</t>
  </si>
  <si>
    <t>Рожь 3-го класса</t>
  </si>
  <si>
    <t>Рожь 4-го класса</t>
  </si>
  <si>
    <t>Овес 1-го класса</t>
  </si>
  <si>
    <t>Овес 2-го класса</t>
  </si>
  <si>
    <t>Овес 3-го класса</t>
  </si>
  <si>
    <t>Овес 4-го класса</t>
  </si>
  <si>
    <t>Гречка 1-го класса</t>
  </si>
  <si>
    <t>Гречка 2-го класса</t>
  </si>
  <si>
    <t>Гречка 3-го класса</t>
  </si>
  <si>
    <t>Просо 1-го класса</t>
  </si>
  <si>
    <t>Просо 2-го класса</t>
  </si>
  <si>
    <t>Просо 3-го класса</t>
  </si>
  <si>
    <t>Рис высшего класса</t>
  </si>
  <si>
    <t>Рис 1-го класса</t>
  </si>
  <si>
    <t>Рис 2-го класса</t>
  </si>
  <si>
    <t>Рис 3-го класса</t>
  </si>
  <si>
    <t>Горох 1-го класса</t>
  </si>
  <si>
    <t>Горох 2-го класса</t>
  </si>
  <si>
    <t>Горох 3-го класса</t>
  </si>
  <si>
    <t>Ф.И.О.</t>
  </si>
  <si>
    <t xml:space="preserve">     МП</t>
  </si>
  <si>
    <t>Дата</t>
  </si>
  <si>
    <t>тел.</t>
  </si>
  <si>
    <t>Итого</t>
  </si>
  <si>
    <t>Переработано</t>
  </si>
  <si>
    <t>№ п/п</t>
  </si>
  <si>
    <t>Наименование контрагента</t>
  </si>
  <si>
    <t>Количество</t>
  </si>
  <si>
    <t>Сумма</t>
  </si>
  <si>
    <t>3</t>
  </si>
  <si>
    <t>4</t>
  </si>
  <si>
    <t>5</t>
  </si>
  <si>
    <t>6</t>
  </si>
  <si>
    <t>7</t>
  </si>
  <si>
    <t xml:space="preserve">Потери </t>
  </si>
  <si>
    <t>Прочее</t>
  </si>
  <si>
    <t>Использовано</t>
  </si>
  <si>
    <t>Наименование предприятия</t>
  </si>
  <si>
    <t>Приобретено</t>
  </si>
  <si>
    <t>Код контрагента-поставщика (ЕГР/ИНН)</t>
  </si>
  <si>
    <t>Код контрагента-покупателя (ЕГР/ИНН)</t>
  </si>
  <si>
    <t>Раздел I.
 Наличие по состоянию 
на начало отчетного периода</t>
  </si>
  <si>
    <t>Раздел II.
Поступление 
за отчетный период</t>
  </si>
  <si>
    <t>Раздел III. 
Расход 
за отчетный период</t>
  </si>
  <si>
    <t>Раздел IV. 
Наличие по состоянию
 на конец отчетного периода</t>
  </si>
  <si>
    <t xml:space="preserve">Главный бухгалтер  </t>
  </si>
  <si>
    <t xml:space="preserve">Руководитель  </t>
  </si>
  <si>
    <t xml:space="preserve">Дата  </t>
  </si>
  <si>
    <t xml:space="preserve">Регистрационный номер   </t>
  </si>
  <si>
    <t xml:space="preserve">Наименование органа   </t>
  </si>
  <si>
    <t>Код ЕГР*</t>
  </si>
  <si>
    <t>Изменение классности/
категории</t>
  </si>
  <si>
    <t>ДЕКЛАРАЦИЯ</t>
  </si>
  <si>
    <t>Передано
 в ГРФ</t>
  </si>
  <si>
    <t>Оприходовано излишков</t>
  </si>
  <si>
    <t>Собрано
урожая</t>
  </si>
  <si>
    <t>О ЗЕРНЕ</t>
  </si>
  <si>
    <t>Всего масличных культур</t>
  </si>
  <si>
    <t>Страна</t>
  </si>
  <si>
    <t>ДНР</t>
  </si>
  <si>
    <t>ЛНР</t>
  </si>
  <si>
    <t>РОССИЯ</t>
  </si>
  <si>
    <t>УКРАИНА</t>
  </si>
  <si>
    <t>АФГАНИСТАН</t>
  </si>
  <si>
    <t>АЛБАНИЯ</t>
  </si>
  <si>
    <t>АЛЖИР</t>
  </si>
  <si>
    <t>АМЕРИКАНСКОЕ САМОА</t>
  </si>
  <si>
    <t>АНГОЛА</t>
  </si>
  <si>
    <t>АНТИГУА И БАРБУДА</t>
  </si>
  <si>
    <t>АЗЕРБАЙДЖАН</t>
  </si>
  <si>
    <t>АРГЕНТИНА</t>
  </si>
  <si>
    <t>АВСТРАЛИЯ</t>
  </si>
  <si>
    <t>АВСТРИЯ</t>
  </si>
  <si>
    <t>БАГАМЫ</t>
  </si>
  <si>
    <t>БАХРЕЙН</t>
  </si>
  <si>
    <t>БАНГЛАДЕШ</t>
  </si>
  <si>
    <t>АРМЕНИЯ</t>
  </si>
  <si>
    <t>БАРБАДОС</t>
  </si>
  <si>
    <t>БЕЛЬГИЯ</t>
  </si>
  <si>
    <t>БЕРМУДЫ</t>
  </si>
  <si>
    <t>БУТАН</t>
  </si>
  <si>
    <t>БОЛИВИЯ</t>
  </si>
  <si>
    <t>БОСНИЯ И ГЕРЦЕГОВИНА</t>
  </si>
  <si>
    <t>БОТСВАНА</t>
  </si>
  <si>
    <t>ОСТРОВ БУВЕ</t>
  </si>
  <si>
    <t>БРАЗИЛИЯ</t>
  </si>
  <si>
    <t>БЕЛИЗ</t>
  </si>
  <si>
    <t>БРИТАНСКАЯ ТЕРРИТОРИЯ В ИНДИЙСКОМ ОКЕАНЕ</t>
  </si>
  <si>
    <t>СОЛОМОНОВЫ ОСТРОВА</t>
  </si>
  <si>
    <t>ВИРГИНСКИЕ ОСТРОВА, БРИТАНСКИЕ</t>
  </si>
  <si>
    <t>БРУНЕЙ-ДАРУССАЛАМ</t>
  </si>
  <si>
    <t>БОЛГАРИЯ</t>
  </si>
  <si>
    <t>МЬЯНМА</t>
  </si>
  <si>
    <t>БУРУНДИ</t>
  </si>
  <si>
    <t>БЕЛАРУСЬ</t>
  </si>
  <si>
    <t>КАМБОДЖА</t>
  </si>
  <si>
    <t>КАМЕРУН</t>
  </si>
  <si>
    <t>КАНАДА</t>
  </si>
  <si>
    <t>КАБО-ВЕРДЕ</t>
  </si>
  <si>
    <t>ОСТРОВА КАЙМАН</t>
  </si>
  <si>
    <t>ЦЕНТРАЛЬНО-АФРИКАНСКАЯ РЕСПУБЛИКА</t>
  </si>
  <si>
    <t>ШРИ-ЛАНКА</t>
  </si>
  <si>
    <t>ЧАД</t>
  </si>
  <si>
    <t>ЧИЛИ</t>
  </si>
  <si>
    <t>КИТАЙ</t>
  </si>
  <si>
    <t>ТАЙВАНЬ (КИТАЙ)</t>
  </si>
  <si>
    <t>ОСТРОВ РОЖДЕСТВА</t>
  </si>
  <si>
    <t>КОКОСОВЫЕ (КИЛИНГ) ОСТРОВА</t>
  </si>
  <si>
    <t>КОЛУМБИЯ</t>
  </si>
  <si>
    <t>КОМОРЫ</t>
  </si>
  <si>
    <t>МАЙОТТА</t>
  </si>
  <si>
    <t>КОНГО</t>
  </si>
  <si>
    <t>КОНГО, ДЕМОКРАТИЧЕСКАЯ РЕСПУБЛИКА</t>
  </si>
  <si>
    <t>ОСТРОВА КУКА</t>
  </si>
  <si>
    <t>КОСТА-РИКА</t>
  </si>
  <si>
    <t>ХОРВАТИЯ</t>
  </si>
  <si>
    <t>КУБА</t>
  </si>
  <si>
    <t>КИПР</t>
  </si>
  <si>
    <t>ЧЕШСКАЯ РЕСПУБЛИКА</t>
  </si>
  <si>
    <t>БЕНИН</t>
  </si>
  <si>
    <t>ДАНИЯ</t>
  </si>
  <si>
    <t>ДОМИНИКА</t>
  </si>
  <si>
    <t>ДОМИНИКАНСКАЯ РЕСПУБЛИКА</t>
  </si>
  <si>
    <t>ЭКВАДОР</t>
  </si>
  <si>
    <t>ЭЛЬ-САЛЬВАДОР</t>
  </si>
  <si>
    <t>ЭКВАТОРИАЛЬНАЯ ГВИНЕЯ</t>
  </si>
  <si>
    <t>ЭФИОПИЯ</t>
  </si>
  <si>
    <t>Государство Эритрея</t>
  </si>
  <si>
    <t>ЭСТОНИЯ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</si>
  <si>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</si>
  <si>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</si>
  <si>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</si>
  <si>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</si>
  <si>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ФИНЛЯНДИЯ</t>
  </si>
  <si>
    <t>ЭЛАНДСКИЕ ОСТРОВА</t>
  </si>
  <si>
    <t>ФРАНЦИЯ</t>
  </si>
  <si>
    <t>ФРАНЦУЗСКАЯ ГВИАНА</t>
  </si>
  <si>
    <t>ФРАНЦУЗСКАЯ ПОЛИНЕЗИЯ</t>
  </si>
  <si>
    <t>ФРАНЦУЗСКИЕ ЮЖНЫЕ ТЕРРИТОРИИ</t>
  </si>
  <si>
    <t>ДЖИБУТИ</t>
  </si>
  <si>
    <t>ГАБОН</t>
  </si>
  <si>
    <t>ГРУЗИЯ</t>
  </si>
  <si>
    <t>ГАМБИЯ</t>
  </si>
  <si>
    <t>ПАЛЕСТИНА, ГОСУДАРСТВО</t>
  </si>
  <si>
    <t>ГЕРМАНИЯ</t>
  </si>
  <si>
    <t>ГАНА</t>
  </si>
  <si>
    <t>ГИБРАЛТАР</t>
  </si>
  <si>
    <t>КИРИБАТИ</t>
  </si>
  <si>
    <t>ГРЕЦИЯ</t>
  </si>
  <si>
    <t>ГРЕНЛАНДИЯ</t>
  </si>
  <si>
    <t>ГРЕНАДА</t>
  </si>
  <si>
    <t>ГВАДЕЛУПА</t>
  </si>
  <si>
    <t>ГУАМ</t>
  </si>
  <si>
    <t>ГВАТЕМАЛА</t>
  </si>
  <si>
    <t>ГВИНЕЯ</t>
  </si>
  <si>
    <t>ГАЙАНА</t>
  </si>
  <si>
    <t>ГАИТИ</t>
  </si>
  <si>
    <t>ОСТРОВ ХЕРД И ОСТРОВА МАКДОНАЛЬД</t>
  </si>
  <si>
    <t>ПАПСКИЙ ПРЕСТОЛ (ГОСУДАРСТВО - ГОРОД ВАТИКАН)</t>
  </si>
  <si>
    <t>ГОНДУРАС</t>
  </si>
  <si>
    <t>ГОНКОНГ</t>
  </si>
  <si>
    <t>ВЕНГРИЯ</t>
  </si>
  <si>
    <t>ИСЛАНДИЯ</t>
  </si>
  <si>
    <t>ИНДИЯ</t>
  </si>
  <si>
    <t>ИНДОНЕЗИЯ</t>
  </si>
  <si>
    <t>ИРАН, ИСЛАМСКАЯ РЕСПУБЛИКА</t>
  </si>
  <si>
    <t>ИРАК</t>
  </si>
  <si>
    <t>ИРЛАНДИЯ</t>
  </si>
  <si>
    <t>ИЗРАИЛЬ</t>
  </si>
  <si>
    <t>ИТАЛИЯ</t>
  </si>
  <si>
    <t>КОТ Д'ИВУАР</t>
  </si>
  <si>
    <t>ЯМАЙКА</t>
  </si>
  <si>
    <t>ЯПОНИЯ</t>
  </si>
  <si>
    <t>КАЗАХСТАН</t>
  </si>
  <si>
    <t>ИОРДАНИЯ</t>
  </si>
  <si>
    <t>КЕНИЯ</t>
  </si>
  <si>
    <t>КОРЕЯ, НАРОДНО-ДЕМОКРАТИЧЕСКАЯ РЕСПУБЛИКА</t>
  </si>
  <si>
    <t>КОРЕЯ, РЕСПУБЛИКА</t>
  </si>
  <si>
    <t>КУВЕЙТ</t>
  </si>
  <si>
    <t>КИРГИЗИЯ</t>
  </si>
  <si>
    <t>ЛАОССКАЯ НАРОДНО-ДЕМОКРАТИЧЕСКАЯ РЕСПУБЛИКА</t>
  </si>
  <si>
    <t>ЛИВАН</t>
  </si>
  <si>
    <t>ЛЕСОТО</t>
  </si>
  <si>
    <t>ЛАТВИЯ</t>
  </si>
  <si>
    <t>ЛИБЕРИЯ</t>
  </si>
  <si>
    <t>ЛИВИЯ</t>
  </si>
  <si>
    <t>ЛИХТЕНШТЕЙН</t>
  </si>
  <si>
    <t>ЛИТВА</t>
  </si>
  <si>
    <t>ЛЮКСЕМБУРГ</t>
  </si>
  <si>
    <t>МАКАО</t>
  </si>
  <si>
    <t>МАДАГАСКАР</t>
  </si>
  <si>
    <t>МАЛАВИ</t>
  </si>
  <si>
    <t>МАЛАЙЗИЯ</t>
  </si>
  <si>
    <t>МАЛЬДИВЫ</t>
  </si>
  <si>
    <t>МАЛИ</t>
  </si>
  <si>
    <t>МАЛЬТА</t>
  </si>
  <si>
    <t>МАРТИНИКА</t>
  </si>
  <si>
    <t>МАВРИТАНИЯ</t>
  </si>
  <si>
    <t>МАВРИКИЙ</t>
  </si>
  <si>
    <t>МЕКСИКА</t>
  </si>
  <si>
    <t>МОНАКО</t>
  </si>
  <si>
    <t>МОНГОЛИЯ</t>
  </si>
  <si>
    <t>МОЛДОВА, РЕСПУБЛИКА</t>
  </si>
  <si>
    <t>ЧЕРНОГОРИЯ</t>
  </si>
  <si>
    <t>МОНТСЕРРАТ</t>
  </si>
  <si>
    <t>МАРОККО</t>
  </si>
  <si>
    <t>МОЗАМБИК</t>
  </si>
  <si>
    <t>ОМАН</t>
  </si>
  <si>
    <t>НАМИБИЯ</t>
  </si>
  <si>
    <t>НАУРУ</t>
  </si>
  <si>
    <t>НЕПАЛ</t>
  </si>
  <si>
    <t>НИДЕРЛАНДЫ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</si>
  <si>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</si>
  <si>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</si>
  <si>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</si>
  <si>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</si>
  <si>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</si>
  <si>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</si>
  <si>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НОВАЯ ЗЕЛАНДИЯ</t>
  </si>
  <si>
    <t>НИКАРАГУА</t>
  </si>
  <si>
    <t>НИГЕР</t>
  </si>
  <si>
    <t>НИГЕРИЯ</t>
  </si>
  <si>
    <t>НИУЭ</t>
  </si>
  <si>
    <t>ОСТРОВ НОРФОЛК</t>
  </si>
  <si>
    <t>НОРВЕГИЯ</t>
  </si>
  <si>
    <t>СЕВЕРНЫЕ МАРИАНСКИЕ ОСТРОВА</t>
  </si>
  <si>
    <t>МАЛЫЕ ТИХООКЕАНСКИЕ ОТДАЛЕННЫЕ ОСТРОВА СОЕДИНЕННЫХ ШТАТОВ</t>
  </si>
  <si>
    <t>МИКРОНЕЗИЯ, ФЕДЕРАТИВНЫЕ ШТАТЫ</t>
  </si>
  <si>
    <t>МАРШАЛЛОВЫ ОСТРОВА</t>
  </si>
  <si>
    <t>ПАЛАУ</t>
  </si>
  <si>
    <t>ПАКИСТАН</t>
  </si>
  <si>
    <t>ПАНАМА</t>
  </si>
  <si>
    <t>ПАПУА НОВАЯ ГВИНЕЯ</t>
  </si>
  <si>
    <t>ПАРАГВАЙ</t>
  </si>
  <si>
    <t>ПЕРУ</t>
  </si>
  <si>
    <t>ФИЛИППИНЫ</t>
  </si>
  <si>
    <t>ПИТКЕРН</t>
  </si>
  <si>
    <t>ПОЛЬША</t>
  </si>
  <si>
    <t>ПОРТУГАЛИЯ</t>
  </si>
  <si>
    <t>ГВИНЕЯ-БИСАУ</t>
  </si>
  <si>
    <t>ТИМОР-ЛЕСТЕ</t>
  </si>
  <si>
    <t>ПУЭРТО-РИКО</t>
  </si>
  <si>
    <t>КАТАР</t>
  </si>
  <si>
    <t>РЕЮНЬОН</t>
  </si>
  <si>
    <t>РУМЫНИЯ</t>
  </si>
  <si>
    <t>РУАНДА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</si>
  <si>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</si>
  <si>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</si>
  <si>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</si>
  <si>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</si>
  <si>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</si>
  <si>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>СЕН-МАРТЕН</t>
  </si>
  <si>
    <t>СЕНТ-ПЬЕР И МИКЕЛОН</t>
  </si>
  <si>
    <t>СЕНТ-ВИНСЕНТ И ГРЕНАДИНЫ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</si>
  <si>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</si>
  <si>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</si>
  <si>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</si>
  <si>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</si>
  <si>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</si>
  <si>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СЕЙШЕЛЫ</t>
  </si>
  <si>
    <t>СЬЕРРА-ЛЕОНЕ</t>
  </si>
  <si>
    <t>СИНГАПУР</t>
  </si>
  <si>
    <t>СЛОВАКИЯ</t>
  </si>
  <si>
    <t>ВЬЕТНАМ</t>
  </si>
  <si>
    <t>СЛОВЕНИЯ</t>
  </si>
  <si>
    <t>СОМАЛИ</t>
  </si>
  <si>
    <t>ЮЖНАЯ АФРИКА</t>
  </si>
  <si>
    <t>ЗИМБАБВЕ</t>
  </si>
  <si>
    <t>ИСПАНИЯ</t>
  </si>
  <si>
    <t>ЮЖНЫЙ СУДАН</t>
  </si>
  <si>
    <t>СУДАН</t>
  </si>
  <si>
    <t>ЗАПАДНАЯ САХАРА</t>
  </si>
  <si>
    <t>СУРИНАМ</t>
  </si>
  <si>
    <t>ШПИЦБЕРГЕН И ЯН МАЙЕН</t>
  </si>
  <si>
    <t>СВАЗИЛЕНД</t>
  </si>
  <si>
    <t>ШВЕЦИЯ</t>
  </si>
  <si>
    <t>ШВЕЙЦАРИЯ</t>
  </si>
  <si>
    <t>СИРИЙСКАЯ АРАБСКАЯ РЕСПУБЛИКА</t>
  </si>
  <si>
    <t>ТАДЖИКИСТАН</t>
  </si>
  <si>
    <t>ТАИЛАНД</t>
  </si>
  <si>
    <t>ТОГО</t>
  </si>
  <si>
    <t>ТОКЕЛАУ</t>
  </si>
  <si>
    <t>ТОНГА</t>
  </si>
  <si>
    <t>ТРИНИДАД И ТОБАГО</t>
  </si>
  <si>
    <t>ОБЪЕДИНЕННЫЕ АРАБСКИЕ ЭМИРАТЫ</t>
  </si>
  <si>
    <t>ТУНИС</t>
  </si>
  <si>
    <t>ТУРЦИЯ</t>
  </si>
  <si>
    <t>ТУРКМЕНИЯ</t>
  </si>
  <si>
    <t>ОСТРОВА ТЕРКС И КАЙКОС</t>
  </si>
  <si>
    <t>ТУВАЛУ</t>
  </si>
  <si>
    <t>УГАНДА</t>
  </si>
  <si>
    <t>РЕСПУБЛИКА МАКЕДОНИЯ</t>
  </si>
  <si>
    <t>ЕГИПЕТ</t>
  </si>
  <si>
    <t>СОЕДИНЕННОЕ КОРОЛЕВСТВО</t>
  </si>
  <si>
    <t>ГЕРНСИ</t>
  </si>
  <si>
    <t>ДЖЕРСИ</t>
  </si>
  <si>
    <t>ОСТРОВ МЭН</t>
  </si>
  <si>
    <t>ТАНЗАНИЯ, ОБЪЕДИНЕННАЯ РЕСПУБЛИКА</t>
  </si>
  <si>
    <t>СОЕДИНЕННЫЕ ШТАТЫ</t>
  </si>
  <si>
    <t>ВИРГИНСКИЕ ОСТРОВА, США</t>
  </si>
  <si>
    <t>БУРКИНА-ФАСО</t>
  </si>
  <si>
    <t>УРУГВАЙ</t>
  </si>
  <si>
    <t>УЗБЕКИСТАН</t>
  </si>
  <si>
    <t>ВЕНЕСУЭЛА</t>
  </si>
  <si>
    <t>УОЛЛИС И ФУТУНА</t>
  </si>
  <si>
    <t>САМОА</t>
  </si>
  <si>
    <t>ЙЕМЕН</t>
  </si>
  <si>
    <t>ЗАМБИЯ</t>
  </si>
  <si>
    <t>БХАЗИЯ</t>
  </si>
  <si>
    <t>ЮЖНАЯ ОСЕТИЯ</t>
  </si>
  <si>
    <t>АНТАРКТИДА</t>
  </si>
  <si>
    <t>АНДОРРА</t>
  </si>
  <si>
    <t>Приложение 1
к Порядку декларирования зерна</t>
  </si>
  <si>
    <t>Приложение 1 к Разделу II</t>
  </si>
  <si>
    <t>Приложение 1.1 к Разделу II</t>
  </si>
  <si>
    <t>Приложение 2 к Разделу III</t>
  </si>
  <si>
    <t>Приложение 2.1 к Разделу III</t>
  </si>
  <si>
    <t>Раздел III. Расход зерна в отчетном периоде</t>
  </si>
  <si>
    <t>Реализация зерна – перечень контрагентов</t>
  </si>
  <si>
    <t>Приобретение зерна – перечень контрагентов</t>
  </si>
  <si>
    <t>Раздел II. Поступление зерна в отчетном периоде</t>
  </si>
  <si>
    <t>Семенной материал</t>
  </si>
  <si>
    <t>яровой</t>
  </si>
  <si>
    <t>Всего семенной материал</t>
  </si>
  <si>
    <t>Семенной материал тритикале</t>
  </si>
  <si>
    <t>Семенной материал сорго</t>
  </si>
  <si>
    <t>Семенной материал горчица</t>
  </si>
  <si>
    <t>Cеменной материал пшеницы</t>
  </si>
  <si>
    <t>Семенной материал кукурузы</t>
  </si>
  <si>
    <t>Семенной материал ячменя</t>
  </si>
  <si>
    <t>Семенной материал ржи</t>
  </si>
  <si>
    <t>Семенной материал овса</t>
  </si>
  <si>
    <t>Семенной материал гречки</t>
  </si>
  <si>
    <t>Семенной материал риса</t>
  </si>
  <si>
    <t>Семенной материал зернобобовых (кроме гороха)</t>
  </si>
  <si>
    <t>Семенной материал вики</t>
  </si>
  <si>
    <t>Семенной материал сои</t>
  </si>
  <si>
    <t>Семенной материал льна</t>
  </si>
  <si>
    <t>Семенной материал рапса</t>
  </si>
  <si>
    <t>Семенной материал подсолнечника</t>
  </si>
  <si>
    <t>Семенной материал гороха</t>
  </si>
  <si>
    <t>озимой</t>
  </si>
  <si>
    <t>ярового</t>
  </si>
  <si>
    <t>озимого</t>
  </si>
  <si>
    <t>На какие цели</t>
  </si>
  <si>
    <t>на муку</t>
  </si>
  <si>
    <t>на крупу</t>
  </si>
  <si>
    <t>на масло</t>
  </si>
  <si>
    <t>на комбикорм</t>
  </si>
  <si>
    <t>прочие продовольственные</t>
  </si>
  <si>
    <t>прочие непродовольственные</t>
  </si>
  <si>
    <t>Семена льна кудряша</t>
  </si>
  <si>
    <t>Семена льна долгунца</t>
  </si>
  <si>
    <t>Семена рапса высшего класса</t>
  </si>
  <si>
    <t>Семена рапса 1-го класса</t>
  </si>
  <si>
    <t>Семена рапса 2-го класса</t>
  </si>
  <si>
    <t>Семена подсолнечника</t>
  </si>
  <si>
    <t>Семенной материал пшеницы яровой</t>
  </si>
  <si>
    <t>Семенной материал пшеницы озимой</t>
  </si>
  <si>
    <t>Семенной материал ячменя ярового</t>
  </si>
  <si>
    <t>Семенной материал ячменя озимого</t>
  </si>
  <si>
    <t>Семенной материал ржи яровой</t>
  </si>
  <si>
    <t>Семенной материал ржи озимой</t>
  </si>
  <si>
    <t>Семенной материал проса</t>
  </si>
  <si>
    <t>Семенной материал горчицы</t>
  </si>
  <si>
    <t>Семенной материал рапса ярового</t>
  </si>
  <si>
    <t>Семенной материал рапса озимого</t>
  </si>
  <si>
    <t>2</t>
  </si>
  <si>
    <t>Семена горчицы</t>
  </si>
  <si>
    <t>Реализация в счет расчетов за аренду земли</t>
  </si>
  <si>
    <t>Реализовано</t>
  </si>
  <si>
    <r>
      <rPr>
        <b/>
        <sz val="15"/>
        <color indexed="8"/>
        <rFont val="Times New Roman"/>
        <family val="1"/>
        <charset val="204"/>
      </rPr>
      <t xml:space="preserve">Информация </t>
    </r>
    <r>
      <rPr>
        <sz val="15"/>
        <color indexed="8"/>
        <rFont val="Times New Roman"/>
        <family val="1"/>
        <charset val="204"/>
      </rPr>
      <t xml:space="preserve">предоставляется в электронном и в бумажном виде с подписью и печатью ежемесячно 
</t>
    </r>
    <r>
      <rPr>
        <b/>
        <sz val="15"/>
        <color indexed="8"/>
        <rFont val="Times New Roman"/>
        <family val="1"/>
        <charset val="204"/>
      </rPr>
      <t>до  5 числа</t>
    </r>
  </si>
  <si>
    <t>(пункт 2.1.)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</si>
</sst>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00"/>
    <numFmt numFmtId="165" formatCode="#,##0;\-#,##0;&quot;-&quot;\ "/>
    <numFmt numFmtId="166" formatCode="#,##0;\-#,##0;&quot;-&quot;"/>
    <numFmt numFmtId="167" formatCode="#,##0.000_ ;\-#,##0.000\ "/>
    <numFmt numFmtId="168" formatCode="#,##0.000;\-#,##0.000;&quot;-&quot;\ "/>
    <numFmt numFmtId="169" formatCode="#,##0.000;\-#,##0.000;&quot;-&quot;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43" fontId="1" fillId="0" borderId="0" applyFont="0" applyFill="0" applyBorder="0" applyAlignment="0" applyProtection="0"/>
  </cellStyleXfs>
  <cellXfs count="366">
    <xf numFmtId="0" fontId="0" fillId="0" borderId="0" xfId="0"/>
    <xf numFmtId="0" fontId="5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0" fillId="0" borderId="0" xfId="0" applyFont="1"/>
    <xf numFmtId="0" fontId="4" fillId="0" borderId="0" xfId="0" applyFont="1" applyAlignment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Fill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Protection="1"/>
    <xf numFmtId="0" fontId="3" fillId="0" borderId="0" xfId="0" applyFont="1" applyProtection="1"/>
    <xf numFmtId="0" fontId="6" fillId="0" borderId="0" xfId="0" applyFont="1" applyBorder="1" applyAlignme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vertical="top"/>
    </xf>
    <xf numFmtId="0" fontId="3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0" fillId="0" borderId="0" xfId="0" applyBorder="1"/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7" fillId="0" borderId="0" xfId="0" applyFont="1" applyAlignment="1" applyProtection="1"/>
    <xf numFmtId="0" fontId="18" fillId="0" borderId="0" xfId="0" applyFont="1"/>
    <xf numFmtId="0" fontId="19" fillId="0" borderId="0" xfId="0" applyFont="1" applyProtection="1"/>
    <xf numFmtId="0" fontId="19" fillId="0" borderId="0" xfId="0" applyFont="1" applyBorder="1" applyAlignment="1" applyProtection="1"/>
    <xf numFmtId="0" fontId="19" fillId="0" borderId="1" xfId="0" applyFont="1" applyBorder="1" applyProtection="1"/>
    <xf numFmtId="0" fontId="19" fillId="0" borderId="0" xfId="0" applyFont="1" applyBorder="1" applyProtection="1"/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/>
    <xf numFmtId="0" fontId="5" fillId="0" borderId="0" xfId="0" applyFont="1" applyProtection="1"/>
    <xf numFmtId="0" fontId="19" fillId="2" borderId="0" xfId="0" applyFont="1" applyFill="1" applyBorder="1" applyAlignment="1" applyProtection="1">
      <alignment horizontal="left" vertical="center" wrapText="1"/>
    </xf>
    <xf numFmtId="166" fontId="5" fillId="2" borderId="0" xfId="0" applyNumberFormat="1" applyFont="1" applyFill="1" applyBorder="1" applyAlignment="1" applyProtection="1">
      <alignment horizontal="center" vertical="center"/>
    </xf>
    <xf numFmtId="166" fontId="20" fillId="2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/>
    <xf numFmtId="0" fontId="27" fillId="0" borderId="0" xfId="0" applyFont="1" applyProtection="1"/>
    <xf numFmtId="0" fontId="28" fillId="0" borderId="0" xfId="0" applyFont="1"/>
    <xf numFmtId="0" fontId="7" fillId="0" borderId="0" xfId="0" applyFont="1" applyProtection="1"/>
    <xf numFmtId="0" fontId="19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27" fillId="0" borderId="0" xfId="0" applyFont="1" applyAlignment="1" applyProtection="1">
      <alignment vertical="center"/>
    </xf>
    <xf numFmtId="0" fontId="7" fillId="0" borderId="0" xfId="0" applyFont="1" applyBorder="1" applyAlignment="1" applyProtection="1"/>
    <xf numFmtId="0" fontId="35" fillId="0" borderId="0" xfId="0" applyFont="1" applyAlignment="1">
      <alignment horizontal="center"/>
    </xf>
    <xf numFmtId="0" fontId="27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horizontal="left" vertical="center"/>
    </xf>
    <xf numFmtId="0" fontId="35" fillId="0" borderId="0" xfId="0" applyFont="1"/>
    <xf numFmtId="0" fontId="27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wrapText="1"/>
    </xf>
    <xf numFmtId="0" fontId="27" fillId="0" borderId="0" xfId="0" applyFont="1" applyFill="1" applyProtection="1"/>
    <xf numFmtId="0" fontId="27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10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center" vertical="center"/>
    </xf>
    <xf numFmtId="0" fontId="18" fillId="0" borderId="0" xfId="0" applyFont="1" applyFill="1"/>
    <xf numFmtId="0" fontId="21" fillId="0" borderId="0" xfId="2" applyFont="1" applyFill="1"/>
    <xf numFmtId="0" fontId="20" fillId="0" borderId="0" xfId="2" applyFont="1" applyFill="1" applyAlignment="1">
      <alignment horizontal="right"/>
    </xf>
    <xf numFmtId="0" fontId="22" fillId="0" borderId="0" xfId="2" applyFont="1" applyFill="1" applyBorder="1"/>
    <xf numFmtId="0" fontId="20" fillId="0" borderId="0" xfId="2" applyFont="1" applyFill="1" applyAlignment="1">
      <alignment horizontal="justify" vertical="top" wrapText="1"/>
    </xf>
    <xf numFmtId="0" fontId="22" fillId="0" borderId="0" xfId="2" applyFont="1" applyFill="1" applyAlignment="1">
      <alignment vertical="top" wrapText="1"/>
    </xf>
    <xf numFmtId="0" fontId="23" fillId="0" borderId="0" xfId="2" applyFont="1" applyFill="1" applyAlignment="1">
      <alignment vertical="top"/>
    </xf>
    <xf numFmtId="0" fontId="22" fillId="0" borderId="0" xfId="2" applyFont="1" applyFill="1" applyAlignment="1">
      <alignment vertical="top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/>
    <xf numFmtId="0" fontId="27" fillId="0" borderId="0" xfId="0" applyFont="1" applyBorder="1" applyProtection="1"/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vertical="top"/>
    </xf>
    <xf numFmtId="0" fontId="29" fillId="0" borderId="0" xfId="0" applyFont="1" applyBorder="1" applyAlignment="1" applyProtection="1"/>
    <xf numFmtId="0" fontId="12" fillId="0" borderId="0" xfId="0" applyFont="1" applyBorder="1" applyAlignment="1" applyProtection="1"/>
    <xf numFmtId="0" fontId="12" fillId="0" borderId="0" xfId="0" applyFont="1" applyBorder="1" applyProtection="1"/>
    <xf numFmtId="0" fontId="18" fillId="0" borderId="0" xfId="0" applyFont="1" applyProtection="1"/>
    <xf numFmtId="0" fontId="0" fillId="0" borderId="0" xfId="0" applyProtection="1"/>
    <xf numFmtId="0" fontId="34" fillId="0" borderId="0" xfId="0" applyFont="1" applyBorder="1" applyAlignment="1" applyProtection="1"/>
    <xf numFmtId="0" fontId="18" fillId="0" borderId="0" xfId="0" applyFont="1" applyBorder="1" applyAlignment="1" applyProtection="1">
      <alignment vertical="top"/>
    </xf>
    <xf numFmtId="0" fontId="24" fillId="0" borderId="0" xfId="0" applyFont="1" applyAlignment="1" applyProtection="1">
      <alignment horizontal="center" vertical="top"/>
    </xf>
    <xf numFmtId="0" fontId="18" fillId="0" borderId="0" xfId="0" applyFont="1" applyAlignment="1" applyProtection="1">
      <alignment horizontal="center" vertical="top"/>
    </xf>
    <xf numFmtId="0" fontId="18" fillId="0" borderId="0" xfId="0" applyFont="1" applyBorder="1" applyProtection="1"/>
    <xf numFmtId="0" fontId="26" fillId="0" borderId="2" xfId="2" applyFont="1" applyFill="1" applyBorder="1" applyAlignment="1" applyProtection="1">
      <alignment horizontal="center" vertical="center"/>
      <protection locked="0"/>
    </xf>
    <xf numFmtId="0" fontId="26" fillId="0" borderId="2" xfId="2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</xf>
    <xf numFmtId="1" fontId="27" fillId="0" borderId="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7" fillId="0" borderId="0" xfId="0" applyFont="1" applyAlignment="1" applyProtection="1">
      <alignment horizontal="left" vertical="center" readingOrder="1"/>
    </xf>
    <xf numFmtId="0" fontId="27" fillId="0" borderId="0" xfId="0" applyFont="1" applyAlignment="1" applyProtection="1">
      <alignment horizontal="right" vertical="center"/>
    </xf>
    <xf numFmtId="0" fontId="35" fillId="0" borderId="0" xfId="0" applyFont="1" applyAlignment="1">
      <alignment horizontal="right"/>
    </xf>
    <xf numFmtId="0" fontId="5" fillId="0" borderId="0" xfId="0" applyFont="1" applyAlignment="1" applyProtection="1">
      <alignment vertical="center"/>
    </xf>
    <xf numFmtId="0" fontId="12" fillId="0" borderId="2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49" fontId="3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19" fillId="0" borderId="2" xfId="0" applyFont="1" applyBorder="1" applyAlignment="1" applyProtection="1">
      <alignment horizontal="center" vertical="center"/>
    </xf>
    <xf numFmtId="0" fontId="10" fillId="0" borderId="0" xfId="0" applyFont="1" applyProtection="1"/>
    <xf numFmtId="0" fontId="0" fillId="0" borderId="0" xfId="0" applyAlignment="1" applyProtection="1">
      <alignment horizontal="center"/>
    </xf>
    <xf numFmtId="1" fontId="19" fillId="0" borderId="2" xfId="0" applyNumberFormat="1" applyFont="1" applyBorder="1" applyAlignment="1" applyProtection="1">
      <alignment horizontal="center" vertical="center"/>
    </xf>
    <xf numFmtId="1" fontId="27" fillId="0" borderId="0" xfId="0" applyNumberFormat="1" applyFont="1" applyBorder="1" applyAlignment="1" applyProtection="1"/>
    <xf numFmtId="0" fontId="10" fillId="0" borderId="0" xfId="0" applyFont="1" applyAlignment="1" applyProtection="1">
      <alignment horizontal="right"/>
    </xf>
    <xf numFmtId="0" fontId="22" fillId="0" borderId="2" xfId="2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/>
    <xf numFmtId="3" fontId="2" fillId="0" borderId="0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top"/>
    </xf>
    <xf numFmtId="0" fontId="27" fillId="0" borderId="4" xfId="0" applyFont="1" applyBorder="1" applyAlignment="1" applyProtection="1"/>
    <xf numFmtId="0" fontId="0" fillId="0" borderId="0" xfId="0" applyBorder="1" applyProtection="1"/>
    <xf numFmtId="0" fontId="2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67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12" fillId="0" borderId="0" xfId="0" applyFont="1" applyBorder="1" applyAlignment="1" applyProtection="1">
      <alignment horizontal="center" vertical="top"/>
    </xf>
    <xf numFmtId="0" fontId="20" fillId="0" borderId="0" xfId="2" applyFont="1" applyFill="1" applyAlignment="1"/>
    <xf numFmtId="0" fontId="42" fillId="0" borderId="0" xfId="0" applyFont="1" applyAlignment="1" applyProtection="1">
      <alignment horizontal="right" wrapText="1"/>
    </xf>
    <xf numFmtId="168" fontId="33" fillId="0" borderId="10" xfId="0" applyNumberFormat="1" applyFont="1" applyFill="1" applyBorder="1" applyAlignment="1" applyProtection="1">
      <alignment horizontal="center" vertical="center"/>
    </xf>
    <xf numFmtId="168" fontId="33" fillId="0" borderId="11" xfId="0" applyNumberFormat="1" applyFont="1" applyFill="1" applyBorder="1" applyAlignment="1" applyProtection="1">
      <alignment horizontal="center" vertical="center"/>
    </xf>
    <xf numFmtId="168" fontId="33" fillId="0" borderId="9" xfId="0" applyNumberFormat="1" applyFont="1" applyFill="1" applyBorder="1" applyAlignment="1" applyProtection="1">
      <alignment horizontal="center" vertical="center"/>
    </xf>
    <xf numFmtId="168" fontId="40" fillId="0" borderId="10" xfId="0" applyNumberFormat="1" applyFont="1" applyFill="1" applyBorder="1" applyAlignment="1" applyProtection="1">
      <alignment horizontal="center" vertical="center"/>
    </xf>
    <xf numFmtId="168" fontId="40" fillId="0" borderId="11" xfId="0" applyNumberFormat="1" applyFont="1" applyFill="1" applyBorder="1" applyAlignment="1" applyProtection="1">
      <alignment horizontal="center" vertical="center"/>
    </xf>
    <xf numFmtId="168" fontId="40" fillId="0" borderId="9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1" xfId="0" applyFont="1" applyFill="1" applyBorder="1" applyAlignment="1" applyProtection="1">
      <alignment horizontal="left" vertical="center"/>
    </xf>
    <xf numFmtId="0" fontId="33" fillId="0" borderId="9" xfId="0" applyFont="1" applyFill="1" applyBorder="1" applyAlignment="1" applyProtection="1">
      <alignment horizontal="left" vertical="center"/>
    </xf>
    <xf numFmtId="168" fontId="33" fillId="0" borderId="10" xfId="0" applyNumberFormat="1" applyFont="1" applyFill="1" applyBorder="1" applyAlignment="1" applyProtection="1">
      <alignment horizontal="center" vertical="center"/>
      <protection locked="0"/>
    </xf>
    <xf numFmtId="168" fontId="33" fillId="0" borderId="11" xfId="0" applyNumberFormat="1" applyFont="1" applyFill="1" applyBorder="1" applyAlignment="1" applyProtection="1">
      <alignment horizontal="center" vertical="center"/>
      <protection locked="0"/>
    </xf>
    <xf numFmtId="168" fontId="33" fillId="0" borderId="9" xfId="0" applyNumberFormat="1" applyFont="1" applyFill="1" applyBorder="1" applyAlignment="1" applyProtection="1">
      <alignment horizontal="center" vertical="center"/>
      <protection locked="0"/>
    </xf>
    <xf numFmtId="168" fontId="33" fillId="3" borderId="10" xfId="0" applyNumberFormat="1" applyFont="1" applyFill="1" applyBorder="1" applyAlignment="1" applyProtection="1">
      <alignment horizontal="center" vertical="center"/>
    </xf>
    <xf numFmtId="168" fontId="33" fillId="3" borderId="11" xfId="0" applyNumberFormat="1" applyFont="1" applyFill="1" applyBorder="1" applyAlignment="1" applyProtection="1">
      <alignment horizontal="center" vertical="center"/>
    </xf>
    <xf numFmtId="168" fontId="33" fillId="3" borderId="9" xfId="0" applyNumberFormat="1" applyFont="1" applyFill="1" applyBorder="1" applyAlignment="1" applyProtection="1">
      <alignment horizontal="center" vertical="center"/>
    </xf>
    <xf numFmtId="168" fontId="40" fillId="3" borderId="10" xfId="0" applyNumberFormat="1" applyFont="1" applyFill="1" applyBorder="1" applyAlignment="1" applyProtection="1">
      <alignment horizontal="center" vertical="center"/>
    </xf>
    <xf numFmtId="168" fontId="40" fillId="3" borderId="11" xfId="0" applyNumberFormat="1" applyFont="1" applyFill="1" applyBorder="1" applyAlignment="1" applyProtection="1">
      <alignment horizontal="center" vertical="center"/>
    </xf>
    <xf numFmtId="168" fontId="40" fillId="3" borderId="9" xfId="0" applyNumberFormat="1" applyFont="1" applyFill="1" applyBorder="1" applyAlignment="1" applyProtection="1">
      <alignment horizontal="center" vertical="center"/>
    </xf>
    <xf numFmtId="0" fontId="32" fillId="0" borderId="10" xfId="0" applyFont="1" applyFill="1" applyBorder="1" applyAlignment="1" applyProtection="1">
      <alignment horizontal="left" vertical="center" wrapText="1"/>
    </xf>
    <xf numFmtId="0" fontId="32" fillId="0" borderId="11" xfId="0" applyFont="1" applyFill="1" applyBorder="1" applyAlignment="1" applyProtection="1">
      <alignment horizontal="left" vertical="center" wrapText="1"/>
    </xf>
    <xf numFmtId="0" fontId="32" fillId="0" borderId="9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</xf>
    <xf numFmtId="0" fontId="33" fillId="3" borderId="10" xfId="0" applyFont="1" applyFill="1" applyBorder="1" applyAlignment="1" applyProtection="1">
      <alignment horizontal="center" vertical="center"/>
    </xf>
    <xf numFmtId="0" fontId="33" fillId="3" borderId="11" xfId="0" applyFont="1" applyFill="1" applyBorder="1" applyAlignment="1" applyProtection="1">
      <alignment horizontal="center" vertical="center"/>
    </xf>
    <xf numFmtId="0" fontId="33" fillId="3" borderId="9" xfId="0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center" vertical="center" wrapText="1"/>
    </xf>
    <xf numFmtId="0" fontId="33" fillId="0" borderId="6" xfId="0" applyFont="1" applyFill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3" borderId="10" xfId="0" applyFont="1" applyFill="1" applyBorder="1" applyAlignment="1" applyProtection="1">
      <alignment horizontal="center" vertical="center" wrapText="1"/>
    </xf>
    <xf numFmtId="0" fontId="33" fillId="3" borderId="11" xfId="0" applyFont="1" applyFill="1" applyBorder="1" applyAlignment="1" applyProtection="1">
      <alignment horizontal="center" vertical="center" wrapText="1"/>
    </xf>
    <xf numFmtId="0" fontId="33" fillId="3" borderId="9" xfId="0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 applyProtection="1">
      <alignment horizontal="center" vertical="center"/>
    </xf>
    <xf numFmtId="0" fontId="33" fillId="0" borderId="6" xfId="0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horizontal="center" vertical="center"/>
    </xf>
    <xf numFmtId="0" fontId="33" fillId="0" borderId="8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4" xfId="0" applyFont="1" applyFill="1" applyBorder="1" applyAlignment="1" applyProtection="1">
      <alignment horizontal="center" vertical="center"/>
    </xf>
    <xf numFmtId="0" fontId="33" fillId="0" borderId="12" xfId="0" applyFont="1" applyFill="1" applyBorder="1" applyAlignment="1" applyProtection="1">
      <alignment horizontal="center" vertical="center"/>
    </xf>
    <xf numFmtId="0" fontId="33" fillId="0" borderId="3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/>
    </xf>
    <xf numFmtId="0" fontId="31" fillId="0" borderId="0" xfId="2" applyFont="1" applyAlignment="1" applyProtection="1">
      <alignment horizontal="left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3" xfId="0" applyFont="1" applyBorder="1" applyAlignment="1" applyProtection="1">
      <alignment horizontal="left" wrapText="1"/>
      <protection locked="0"/>
    </xf>
    <xf numFmtId="0" fontId="32" fillId="0" borderId="13" xfId="0" applyFont="1" applyBorder="1" applyAlignment="1" applyProtection="1">
      <alignment horizontal="left" wrapText="1"/>
      <protection locked="0"/>
    </xf>
    <xf numFmtId="0" fontId="25" fillId="0" borderId="10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right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1" xfId="0" applyFont="1" applyFill="1" applyBorder="1" applyAlignment="1" applyProtection="1">
      <alignment horizontal="center" vertical="center"/>
    </xf>
    <xf numFmtId="0" fontId="33" fillId="0" borderId="9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43" fillId="0" borderId="5" xfId="0" applyFont="1" applyBorder="1" applyAlignment="1" applyProtection="1">
      <alignment horizontal="center" vertical="center" wrapText="1"/>
    </xf>
    <xf numFmtId="0" fontId="43" fillId="0" borderId="6" xfId="0" applyFont="1" applyBorder="1" applyAlignment="1" applyProtection="1">
      <alignment horizontal="center" vertical="center" wrapText="1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8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4" xfId="0" applyFont="1" applyBorder="1" applyAlignment="1" applyProtection="1">
      <alignment horizontal="center" vertical="center" wrapText="1"/>
    </xf>
    <xf numFmtId="0" fontId="43" fillId="0" borderId="12" xfId="0" applyFont="1" applyBorder="1" applyAlignment="1" applyProtection="1">
      <alignment horizontal="center" vertical="center" wrapText="1"/>
    </xf>
    <xf numFmtId="0" fontId="43" fillId="0" borderId="3" xfId="0" applyFont="1" applyBorder="1" applyAlignment="1" applyProtection="1">
      <alignment horizontal="center" vertical="center" wrapText="1"/>
    </xf>
    <xf numFmtId="0" fontId="43" fillId="0" borderId="13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 vertical="center" wrapText="1"/>
    </xf>
    <xf numFmtId="0" fontId="33" fillId="0" borderId="11" xfId="0" applyFont="1" applyFill="1" applyBorder="1" applyAlignment="1" applyProtection="1">
      <alignment horizontal="left" vertical="center" wrapText="1"/>
    </xf>
    <xf numFmtId="0" fontId="33" fillId="0" borderId="9" xfId="0" applyFont="1" applyFill="1" applyBorder="1" applyAlignment="1" applyProtection="1">
      <alignment horizontal="left" vertical="center" wrapText="1"/>
    </xf>
    <xf numFmtId="0" fontId="32" fillId="3" borderId="10" xfId="0" applyFont="1" applyFill="1" applyBorder="1" applyAlignment="1" applyProtection="1">
      <alignment horizontal="left" vertical="center" wrapText="1"/>
    </xf>
    <xf numFmtId="0" fontId="32" fillId="3" borderId="11" xfId="0" applyFont="1" applyFill="1" applyBorder="1" applyAlignment="1" applyProtection="1">
      <alignment horizontal="left" vertical="center" wrapText="1"/>
    </xf>
    <xf numFmtId="0" fontId="32" fillId="3" borderId="9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1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/>
    </xf>
    <xf numFmtId="0" fontId="33" fillId="0" borderId="11" xfId="0" applyFont="1" applyFill="1" applyBorder="1" applyAlignment="1" applyProtection="1">
      <alignment horizontal="left"/>
    </xf>
    <xf numFmtId="0" fontId="33" fillId="0" borderId="9" xfId="0" applyFont="1" applyFill="1" applyBorder="1" applyAlignment="1" applyProtection="1">
      <alignment horizontal="left"/>
    </xf>
    <xf numFmtId="0" fontId="29" fillId="0" borderId="0" xfId="0" applyFont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 wrapText="1"/>
    </xf>
    <xf numFmtId="0" fontId="33" fillId="0" borderId="11" xfId="0" applyFont="1" applyFill="1" applyBorder="1" applyAlignment="1" applyProtection="1">
      <alignment horizontal="left" wrapText="1"/>
    </xf>
    <xf numFmtId="0" fontId="33" fillId="0" borderId="9" xfId="0" applyFont="1" applyFill="1" applyBorder="1" applyAlignment="1" applyProtection="1">
      <alignment horizontal="left" wrapText="1"/>
    </xf>
    <xf numFmtId="0" fontId="19" fillId="0" borderId="6" xfId="0" applyFont="1" applyBorder="1" applyAlignment="1" applyProtection="1">
      <alignment horizontal="center" vertical="top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/>
      <protection locked="0"/>
    </xf>
    <xf numFmtId="168" fontId="33" fillId="3" borderId="10" xfId="0" applyNumberFormat="1" applyFont="1" applyFill="1" applyBorder="1" applyAlignment="1" applyProtection="1">
      <alignment horizontal="center" vertical="center"/>
      <protection locked="0"/>
    </xf>
    <xf numFmtId="168" fontId="33" fillId="3" borderId="11" xfId="0" applyNumberFormat="1" applyFont="1" applyFill="1" applyBorder="1" applyAlignment="1" applyProtection="1">
      <alignment horizontal="center" vertical="center"/>
      <protection locked="0"/>
    </xf>
    <xf numFmtId="168" fontId="33" fillId="3" borderId="9" xfId="0" applyNumberFormat="1" applyFont="1" applyFill="1" applyBorder="1" applyAlignment="1" applyProtection="1">
      <alignment horizontal="center" vertical="center"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 vertical="top"/>
    </xf>
    <xf numFmtId="0" fontId="35" fillId="0" borderId="3" xfId="0" applyFont="1" applyBorder="1" applyAlignment="1" applyProtection="1">
      <alignment horizontal="center"/>
      <protection locked="0"/>
    </xf>
    <xf numFmtId="0" fontId="40" fillId="0" borderId="10" xfId="0" applyFont="1" applyFill="1" applyBorder="1" applyAlignment="1" applyProtection="1">
      <alignment horizontal="left" vertical="center" wrapText="1"/>
    </xf>
    <xf numFmtId="0" fontId="40" fillId="0" borderId="11" xfId="0" applyFont="1" applyFill="1" applyBorder="1" applyAlignment="1" applyProtection="1">
      <alignment horizontal="left" vertical="center" wrapText="1"/>
    </xf>
    <xf numFmtId="0" fontId="40" fillId="0" borderId="9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0" fontId="29" fillId="0" borderId="9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top"/>
    </xf>
    <xf numFmtId="0" fontId="19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9" fontId="12" fillId="2" borderId="2" xfId="3" applyNumberFormat="1" applyFont="1" applyFill="1" applyBorder="1" applyAlignment="1" applyProtection="1">
      <alignment horizontal="center" vertical="center"/>
      <protection locked="0"/>
    </xf>
    <xf numFmtId="169" fontId="12" fillId="0" borderId="2" xfId="3" applyNumberFormat="1" applyFont="1" applyBorder="1" applyAlignment="1" applyProtection="1">
      <alignment horizontal="center" vertical="center" wrapText="1"/>
      <protection locked="0"/>
    </xf>
    <xf numFmtId="169" fontId="12" fillId="0" borderId="10" xfId="3" applyNumberFormat="1" applyFont="1" applyBorder="1" applyAlignment="1" applyProtection="1">
      <alignment horizontal="center" vertical="center" wrapText="1"/>
      <protection locked="0"/>
    </xf>
    <xf numFmtId="169" fontId="12" fillId="0" borderId="11" xfId="3" applyNumberFormat="1" applyFont="1" applyBorder="1" applyAlignment="1" applyProtection="1">
      <alignment horizontal="center" vertical="center" wrapText="1"/>
      <protection locked="0"/>
    </xf>
    <xf numFmtId="169" fontId="12" fillId="0" borderId="9" xfId="3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right"/>
    </xf>
    <xf numFmtId="169" fontId="12" fillId="3" borderId="2" xfId="0" applyNumberFormat="1" applyFont="1" applyFill="1" applyBorder="1" applyAlignment="1">
      <alignment horizontal="center"/>
    </xf>
    <xf numFmtId="0" fontId="38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0" fontId="39" fillId="3" borderId="2" xfId="0" applyFont="1" applyFill="1" applyBorder="1" applyAlignment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/>
    </xf>
    <xf numFmtId="43" fontId="39" fillId="2" borderId="2" xfId="3" applyFont="1" applyFill="1" applyBorder="1" applyAlignment="1">
      <alignment horizontal="center" vertical="center" wrapText="1"/>
    </xf>
    <xf numFmtId="49" fontId="39" fillId="0" borderId="2" xfId="3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169" fontId="39" fillId="3" borderId="2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horizontal="right"/>
    </xf>
    <xf numFmtId="43" fontId="39" fillId="0" borderId="2" xfId="3" applyFont="1" applyFill="1" applyBorder="1" applyAlignment="1">
      <alignment horizontal="center" vertical="center" wrapText="1"/>
    </xf>
    <xf numFmtId="43" fontId="39" fillId="0" borderId="2" xfId="3" applyFont="1" applyFill="1" applyBorder="1" applyAlignment="1">
      <alignment horizontal="center" vertical="center"/>
    </xf>
    <xf numFmtId="169" fontId="39" fillId="3" borderId="2" xfId="3" applyNumberFormat="1" applyFont="1" applyFill="1" applyBorder="1" applyAlignment="1">
      <alignment horizontal="center" vertical="center" wrapText="1"/>
    </xf>
    <xf numFmtId="43" fontId="39" fillId="0" borderId="2" xfId="3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6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left"/>
    </xf>
    <xf numFmtId="16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169" fontId="39" fillId="3" borderId="2" xfId="0" applyNumberFormat="1" applyFont="1" applyFill="1" applyBorder="1" applyAlignment="1" applyProtection="1">
      <alignment horizontal="center"/>
    </xf>
    <xf numFmtId="0" fontId="39" fillId="3" borderId="2" xfId="0" applyFont="1" applyFill="1" applyBorder="1" applyAlignment="1" applyProtection="1">
      <alignment horizontal="right"/>
    </xf>
    <xf numFmtId="0" fontId="12" fillId="0" borderId="0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1" fillId="0" borderId="0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5" fillId="0" borderId="0" xfId="0" applyFont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41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top" wrapText="1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169" fontId="2" fillId="0" borderId="10" xfId="0" applyNumberFormat="1" applyFont="1" applyFill="1" applyBorder="1" applyAlignment="1" applyProtection="1">
      <alignment horizontal="center" vertical="center"/>
      <protection locked="0"/>
    </xf>
    <xf numFmtId="169" fontId="4" fillId="3" borderId="2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/>
    </xf>
    <xf numFmtId="169" fontId="4" fillId="3" borderId="10" xfId="0" applyNumberFormat="1" applyFont="1" applyFill="1" applyBorder="1" applyAlignment="1" applyProtection="1">
      <alignment horizontal="center" vertical="center"/>
    </xf>
    <xf numFmtId="169" fontId="4" fillId="3" borderId="11" xfId="0" applyNumberFormat="1" applyFont="1" applyFill="1" applyBorder="1" applyAlignment="1" applyProtection="1">
      <alignment horizontal="center" vertical="center"/>
    </xf>
    <xf numFmtId="169" fontId="4" fillId="3" borderId="9" xfId="0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8" fillId="0" borderId="14" xfId="0" applyFont="1" applyBorder="1" applyAlignment="1" applyProtection="1">
      <alignment horizontal="center" vertical="center" wrapText="1"/>
    </xf>
    <xf numFmtId="0" fontId="38" fillId="0" borderId="15" xfId="0" applyFont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/>
    </xf>
    <xf numFmtId="3" fontId="2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3" fontId="2" fillId="0" borderId="1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top"/>
    </xf>
    <xf numFmtId="0" fontId="12" fillId="0" borderId="6" xfId="0" applyFont="1" applyBorder="1" applyAlignment="1" applyProtection="1">
      <alignment horizontal="center" vertical="top"/>
    </xf>
    <xf numFmtId="0" fontId="39" fillId="3" borderId="10" xfId="0" applyFont="1" applyFill="1" applyBorder="1" applyAlignment="1" applyProtection="1">
      <alignment horizontal="right"/>
    </xf>
    <xf numFmtId="0" fontId="39" fillId="3" borderId="11" xfId="0" applyFont="1" applyFill="1" applyBorder="1" applyAlignment="1" applyProtection="1">
      <alignment horizontal="right"/>
    </xf>
    <xf numFmtId="0" fontId="39" fillId="3" borderId="9" xfId="0" applyFont="1" applyFill="1" applyBorder="1" applyAlignment="1" applyProtection="1">
      <alignment horizontal="right"/>
    </xf>
    <xf numFmtId="165" fontId="39" fillId="3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39" fillId="3" borderId="2" xfId="0" applyFont="1" applyFill="1" applyBorder="1" applyAlignment="1">
      <alignment horizontal="right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41" fillId="0" borderId="2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A126"/>
  <sheetViews>
    <sheetView tabSelected="1" zoomScale="55" zoomScaleNormal="55" zoomScalePageLayoutView="68" workbookViewId="0"/>
  </sheetViews>
  <sheetFormatPr defaultRowHeight="15.75" x14ac:dyDescent="0.25"/>
  <cols>
    <col min="1" max="46" width="5" style="37" customWidth="1"/>
  </cols>
  <sheetData>
    <row r="1" spans="1:46" ht="19.5" customHeight="1" x14ac:dyDescent="0.25">
      <c r="A1" s="110"/>
      <c r="B1" s="110"/>
      <c r="C1" s="111"/>
      <c r="D1" s="111"/>
      <c r="E1" s="111"/>
      <c r="F1" s="111"/>
      <c r="G1" s="112"/>
      <c r="H1" s="86"/>
      <c r="I1" s="86"/>
      <c r="J1" s="86"/>
      <c r="K1" s="87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152" t="s">
        <v>398</v>
      </c>
      <c r="AL1" s="152"/>
      <c r="AM1" s="152"/>
      <c r="AN1" s="152"/>
      <c r="AO1" s="152"/>
      <c r="AP1" s="152"/>
      <c r="AQ1" s="152"/>
      <c r="AR1" s="152"/>
      <c r="AS1" s="152"/>
      <c r="AT1" s="152"/>
    </row>
    <row r="2" spans="1:46" ht="19.5" customHeight="1" x14ac:dyDescent="0.25">
      <c r="A2" s="110"/>
      <c r="B2" s="110"/>
      <c r="C2" s="111"/>
      <c r="D2" s="111"/>
      <c r="E2" s="111"/>
      <c r="F2" s="111"/>
      <c r="G2" s="112"/>
      <c r="H2" s="86"/>
      <c r="I2" s="86"/>
      <c r="J2" s="86"/>
      <c r="K2" s="87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152"/>
      <c r="AL2" s="152"/>
      <c r="AM2" s="152"/>
      <c r="AN2" s="152"/>
      <c r="AO2" s="152"/>
      <c r="AP2" s="152"/>
      <c r="AQ2" s="152"/>
      <c r="AR2" s="152"/>
      <c r="AS2" s="152"/>
      <c r="AT2" s="152"/>
    </row>
    <row r="3" spans="1:46" ht="20.100000000000001" customHeight="1" x14ac:dyDescent="0.25">
      <c r="A3" s="110"/>
      <c r="B3" s="110"/>
      <c r="C3" s="111"/>
      <c r="D3" s="111"/>
      <c r="E3" s="111"/>
      <c r="F3" s="111"/>
      <c r="G3" s="112"/>
      <c r="H3" s="86"/>
      <c r="I3" s="86"/>
      <c r="J3" s="86"/>
      <c r="K3" s="8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152"/>
      <c r="AL3" s="152"/>
      <c r="AM3" s="152"/>
      <c r="AN3" s="152"/>
      <c r="AO3" s="152"/>
      <c r="AP3" s="152"/>
      <c r="AQ3" s="152"/>
      <c r="AR3" s="152"/>
      <c r="AS3" s="152"/>
      <c r="AT3" s="152"/>
    </row>
    <row r="4" spans="1:46" ht="20.100000000000001" customHeight="1" x14ac:dyDescent="0.3">
      <c r="A4" s="110"/>
      <c r="B4" s="110"/>
      <c r="C4" s="111"/>
      <c r="D4" s="111"/>
      <c r="E4" s="111"/>
      <c r="F4" s="111"/>
      <c r="G4" s="112"/>
      <c r="H4" s="86"/>
      <c r="I4" s="86"/>
      <c r="J4" s="86"/>
      <c r="K4" s="8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52" t="s">
        <v>458</v>
      </c>
      <c r="AL4" s="152"/>
      <c r="AM4" s="152"/>
      <c r="AN4" s="152"/>
      <c r="AO4" s="152"/>
      <c r="AP4" s="152"/>
      <c r="AQ4" s="152"/>
      <c r="AR4" s="152"/>
      <c r="AS4" s="152"/>
      <c r="AT4" s="152"/>
    </row>
    <row r="5" spans="1:46" ht="24.95" customHeight="1" x14ac:dyDescent="0.35">
      <c r="A5" s="159" t="s">
        <v>138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</row>
    <row r="6" spans="1:46" ht="24.95" customHeight="1" x14ac:dyDescent="0.35">
      <c r="A6" s="159" t="s">
        <v>142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</row>
    <row r="7" spans="1:46" ht="24.95" customHeight="1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"/>
      <c r="AL7" s="215" t="s">
        <v>457</v>
      </c>
      <c r="AM7" s="216"/>
      <c r="AN7" s="216"/>
      <c r="AO7" s="216"/>
      <c r="AP7" s="216"/>
      <c r="AQ7" s="216"/>
      <c r="AR7" s="216"/>
      <c r="AS7" s="216"/>
      <c r="AT7" s="217"/>
    </row>
    <row r="8" spans="1:46" ht="24.95" customHeight="1" x14ac:dyDescent="0.3">
      <c r="A8" s="214" t="s">
        <v>0</v>
      </c>
      <c r="B8" s="214"/>
      <c r="C8" s="214"/>
      <c r="D8" s="214"/>
      <c r="E8" s="214"/>
      <c r="F8" s="214"/>
      <c r="G8" s="214"/>
      <c r="H8" s="56"/>
      <c r="I8" s="56"/>
      <c r="J8" s="56"/>
      <c r="K8" s="51"/>
      <c r="L8" s="51"/>
      <c r="M8" s="51"/>
      <c r="N8" s="51"/>
      <c r="O8" s="51"/>
      <c r="P8" s="51"/>
      <c r="R8" s="50" t="s">
        <v>1</v>
      </c>
      <c r="S8" s="50"/>
      <c r="T8" s="80"/>
      <c r="U8" s="80"/>
      <c r="V8" s="116" t="s">
        <v>2</v>
      </c>
      <c r="W8" s="80"/>
      <c r="X8" s="80"/>
      <c r="Y8" s="80"/>
      <c r="Z8" s="80"/>
      <c r="AA8" s="51"/>
      <c r="AB8" s="51" t="s">
        <v>3</v>
      </c>
      <c r="AC8" s="51"/>
      <c r="AD8" s="51"/>
      <c r="AE8" s="51"/>
      <c r="AF8" s="51"/>
      <c r="AG8" s="51"/>
      <c r="AH8" s="51"/>
      <c r="AI8" s="51"/>
      <c r="AJ8" s="51"/>
      <c r="AK8" s="38"/>
      <c r="AL8" s="218"/>
      <c r="AM8" s="219"/>
      <c r="AN8" s="219"/>
      <c r="AO8" s="219"/>
      <c r="AP8" s="219"/>
      <c r="AQ8" s="219"/>
      <c r="AR8" s="219"/>
      <c r="AS8" s="219"/>
      <c r="AT8" s="220"/>
    </row>
    <row r="9" spans="1:46" ht="24.95" customHeight="1" x14ac:dyDescent="0.25">
      <c r="A9" s="81"/>
      <c r="B9" s="81"/>
      <c r="C9" s="81"/>
      <c r="D9" s="81"/>
      <c r="E9" s="81"/>
      <c r="F9" s="81"/>
      <c r="G9" s="81"/>
      <c r="H9" s="56"/>
      <c r="I9" s="56"/>
      <c r="J9" s="56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4"/>
      <c r="AL9" s="218"/>
      <c r="AM9" s="219"/>
      <c r="AN9" s="219"/>
      <c r="AO9" s="219"/>
      <c r="AP9" s="219"/>
      <c r="AQ9" s="219"/>
      <c r="AR9" s="219"/>
      <c r="AS9" s="219"/>
      <c r="AT9" s="220"/>
    </row>
    <row r="10" spans="1:46" ht="30" customHeight="1" x14ac:dyDescent="0.3">
      <c r="A10" s="200" t="s">
        <v>123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6"/>
      <c r="AL10" s="221"/>
      <c r="AM10" s="222"/>
      <c r="AN10" s="222"/>
      <c r="AO10" s="222"/>
      <c r="AP10" s="222"/>
      <c r="AQ10" s="222"/>
      <c r="AR10" s="222"/>
      <c r="AS10" s="222"/>
      <c r="AT10" s="223"/>
    </row>
    <row r="11" spans="1:46" ht="9.9499999999999993" customHeight="1" x14ac:dyDescent="0.3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39"/>
      <c r="AL11" s="54"/>
      <c r="AM11" s="54"/>
      <c r="AN11" s="54"/>
      <c r="AO11" s="54"/>
      <c r="AP11" s="54"/>
      <c r="AQ11" s="54"/>
      <c r="AR11" s="54"/>
      <c r="AS11" s="54"/>
      <c r="AT11" s="54"/>
    </row>
    <row r="12" spans="1:46" ht="22.5" x14ac:dyDescent="0.3">
      <c r="A12" s="200" t="s">
        <v>136</v>
      </c>
      <c r="B12" s="200"/>
      <c r="C12" s="200"/>
      <c r="D12" s="200"/>
      <c r="E12" s="88"/>
      <c r="F12" s="95"/>
      <c r="G12" s="95"/>
      <c r="H12" s="96"/>
      <c r="I12" s="96"/>
      <c r="J12" s="96"/>
      <c r="K12" s="96"/>
      <c r="L12" s="96"/>
      <c r="M12" s="96"/>
      <c r="N12" s="96"/>
      <c r="O12" s="96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38"/>
      <c r="AL12" s="88"/>
      <c r="AM12" s="88"/>
      <c r="AN12" s="88"/>
      <c r="AO12" s="88"/>
      <c r="AP12" s="88"/>
      <c r="AQ12" s="88"/>
      <c r="AR12" s="88"/>
      <c r="AS12" s="88"/>
      <c r="AT12" s="88"/>
    </row>
    <row r="13" spans="1:46" ht="36" customHeight="1" x14ac:dyDescent="0.3">
      <c r="A13" s="53"/>
      <c r="B13" s="53"/>
      <c r="C13" s="89"/>
      <c r="D13" s="89"/>
      <c r="E13" s="89"/>
      <c r="F13" s="201" t="s">
        <v>62</v>
      </c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38"/>
      <c r="AL13" s="89"/>
      <c r="AM13" s="89"/>
      <c r="AN13" s="89"/>
      <c r="AO13" s="89"/>
      <c r="AP13" s="89"/>
      <c r="AQ13" s="89"/>
      <c r="AR13" s="89"/>
      <c r="AS13" s="89"/>
      <c r="AT13" s="89"/>
    </row>
    <row r="14" spans="1:46" ht="18.75" customHeight="1" x14ac:dyDescent="0.25">
      <c r="A14" s="46"/>
      <c r="B14" s="4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210" t="s">
        <v>4</v>
      </c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</row>
    <row r="15" spans="1:46" ht="63.75" customHeight="1" x14ac:dyDescent="0.25">
      <c r="A15" s="207" t="s">
        <v>5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9"/>
      <c r="M15" s="202" t="s">
        <v>127</v>
      </c>
      <c r="N15" s="202"/>
      <c r="O15" s="202"/>
      <c r="P15" s="202"/>
      <c r="Q15" s="202"/>
      <c r="R15" s="202"/>
      <c r="S15" s="202"/>
      <c r="T15" s="202"/>
      <c r="U15" s="202"/>
      <c r="V15" s="202" t="s">
        <v>128</v>
      </c>
      <c r="W15" s="202"/>
      <c r="X15" s="202"/>
      <c r="Y15" s="202"/>
      <c r="Z15" s="202"/>
      <c r="AA15" s="202"/>
      <c r="AB15" s="202"/>
      <c r="AC15" s="202"/>
      <c r="AD15" s="202" t="s">
        <v>129</v>
      </c>
      <c r="AE15" s="202"/>
      <c r="AF15" s="202"/>
      <c r="AG15" s="202"/>
      <c r="AH15" s="202"/>
      <c r="AI15" s="202"/>
      <c r="AJ15" s="202"/>
      <c r="AK15" s="202"/>
      <c r="AL15" s="202" t="s">
        <v>130</v>
      </c>
      <c r="AM15" s="202"/>
      <c r="AN15" s="202"/>
      <c r="AO15" s="202"/>
      <c r="AP15" s="202"/>
      <c r="AQ15" s="202"/>
      <c r="AR15" s="202"/>
      <c r="AS15" s="202"/>
      <c r="AT15" s="202"/>
    </row>
    <row r="16" spans="1:46" s="37" customFormat="1" ht="24.95" customHeight="1" x14ac:dyDescent="0.25">
      <c r="A16" s="244">
        <v>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6"/>
      <c r="M16" s="175">
        <v>2</v>
      </c>
      <c r="N16" s="175"/>
      <c r="O16" s="175"/>
      <c r="P16" s="175"/>
      <c r="Q16" s="175"/>
      <c r="R16" s="175"/>
      <c r="S16" s="175"/>
      <c r="T16" s="175"/>
      <c r="U16" s="175"/>
      <c r="V16" s="175">
        <v>3</v>
      </c>
      <c r="W16" s="175"/>
      <c r="X16" s="175"/>
      <c r="Y16" s="175"/>
      <c r="Z16" s="175"/>
      <c r="AA16" s="175"/>
      <c r="AB16" s="175"/>
      <c r="AC16" s="175"/>
      <c r="AD16" s="175">
        <v>4</v>
      </c>
      <c r="AE16" s="175"/>
      <c r="AF16" s="175"/>
      <c r="AG16" s="175"/>
      <c r="AH16" s="175"/>
      <c r="AI16" s="175"/>
      <c r="AJ16" s="175"/>
      <c r="AK16" s="175"/>
      <c r="AL16" s="175">
        <v>5</v>
      </c>
      <c r="AM16" s="175"/>
      <c r="AN16" s="175"/>
      <c r="AO16" s="175"/>
      <c r="AP16" s="175"/>
      <c r="AQ16" s="175"/>
      <c r="AR16" s="175"/>
      <c r="AS16" s="175"/>
      <c r="AT16" s="175"/>
    </row>
    <row r="17" spans="1:79" s="69" customFormat="1" ht="27.95" customHeight="1" x14ac:dyDescent="0.25">
      <c r="A17" s="176" t="s">
        <v>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8"/>
      <c r="M17" s="166">
        <f>SUM(M18:U22)</f>
        <v>0</v>
      </c>
      <c r="N17" s="167"/>
      <c r="O17" s="167"/>
      <c r="P17" s="167"/>
      <c r="Q17" s="167"/>
      <c r="R17" s="167"/>
      <c r="S17" s="167"/>
      <c r="T17" s="167"/>
      <c r="U17" s="168"/>
      <c r="V17" s="166">
        <f ca="1">SUM(V18:AC22)</f>
        <v>0</v>
      </c>
      <c r="W17" s="167"/>
      <c r="X17" s="167"/>
      <c r="Y17" s="167"/>
      <c r="Z17" s="167"/>
      <c r="AA17" s="167"/>
      <c r="AB17" s="167"/>
      <c r="AC17" s="168"/>
      <c r="AD17" s="166">
        <f>SUM(AD18:AK22)</f>
        <v>0</v>
      </c>
      <c r="AE17" s="167"/>
      <c r="AF17" s="167"/>
      <c r="AG17" s="167"/>
      <c r="AH17" s="167"/>
      <c r="AI17" s="167"/>
      <c r="AJ17" s="167"/>
      <c r="AK17" s="168"/>
      <c r="AL17" s="166">
        <f ca="1">SUM(AL18:AT22)</f>
        <v>0</v>
      </c>
      <c r="AM17" s="167"/>
      <c r="AN17" s="167"/>
      <c r="AO17" s="167"/>
      <c r="AP17" s="167"/>
      <c r="AQ17" s="167"/>
      <c r="AR17" s="167"/>
      <c r="AS17" s="167"/>
      <c r="AT17" s="168"/>
    </row>
    <row r="18" spans="1:79" s="69" customFormat="1" ht="27.95" customHeight="1" x14ac:dyDescent="0.25">
      <c r="A18" s="191" t="s">
        <v>7</v>
      </c>
      <c r="B18" s="192"/>
      <c r="C18" s="192"/>
      <c r="D18" s="192"/>
      <c r="E18" s="192"/>
      <c r="F18" s="193"/>
      <c r="G18" s="160" t="s">
        <v>8</v>
      </c>
      <c r="H18" s="161"/>
      <c r="I18" s="161"/>
      <c r="J18" s="161"/>
      <c r="K18" s="161"/>
      <c r="L18" s="162"/>
      <c r="M18" s="163">
        <v>0</v>
      </c>
      <c r="N18" s="164"/>
      <c r="O18" s="164"/>
      <c r="P18" s="164"/>
      <c r="Q18" s="164"/>
      <c r="R18" s="164"/>
      <c r="S18" s="164"/>
      <c r="T18" s="164"/>
      <c r="U18" s="165"/>
      <c r="V18" s="153">
        <f ca="1">SUMIF('Приложение 1 к Разделу II'!D12:S63,"Пшеница твердая 1-го класса",'Приложение 1 к Разделу II'!AX12:BC63)</f>
        <v>0</v>
      </c>
      <c r="W18" s="154"/>
      <c r="X18" s="154"/>
      <c r="Y18" s="154"/>
      <c r="Z18" s="154"/>
      <c r="AA18" s="154"/>
      <c r="AB18" s="154"/>
      <c r="AC18" s="155"/>
      <c r="AD18" s="153">
        <f>SUMIF('Приложение 2 к Разделу III'!B13:B52,"Пшеница твердая 1-го класса",'Приложение 2 к Разделу III'!AY13:AY52)</f>
        <v>0</v>
      </c>
      <c r="AE18" s="154"/>
      <c r="AF18" s="154"/>
      <c r="AG18" s="154"/>
      <c r="AH18" s="154"/>
      <c r="AI18" s="154"/>
      <c r="AJ18" s="154"/>
      <c r="AK18" s="155"/>
      <c r="AL18" s="156">
        <f ca="1">M18+V18-AD18</f>
        <v>0</v>
      </c>
      <c r="AM18" s="157"/>
      <c r="AN18" s="157"/>
      <c r="AO18" s="157"/>
      <c r="AP18" s="157"/>
      <c r="AQ18" s="157"/>
      <c r="AR18" s="157"/>
      <c r="AS18" s="157"/>
      <c r="AT18" s="158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79" s="69" customFormat="1" ht="27.95" customHeight="1" x14ac:dyDescent="0.25">
      <c r="A19" s="194"/>
      <c r="B19" s="195"/>
      <c r="C19" s="195"/>
      <c r="D19" s="195"/>
      <c r="E19" s="195"/>
      <c r="F19" s="196"/>
      <c r="G19" s="160" t="s">
        <v>9</v>
      </c>
      <c r="H19" s="161"/>
      <c r="I19" s="161"/>
      <c r="J19" s="161"/>
      <c r="K19" s="161"/>
      <c r="L19" s="162"/>
      <c r="M19" s="163">
        <v>0</v>
      </c>
      <c r="N19" s="164"/>
      <c r="O19" s="164"/>
      <c r="P19" s="164"/>
      <c r="Q19" s="164"/>
      <c r="R19" s="164"/>
      <c r="S19" s="164"/>
      <c r="T19" s="164"/>
      <c r="U19" s="165"/>
      <c r="V19" s="153">
        <f ca="1">SUMIF('Приложение 1 к Разделу II'!D12:S63,"Пшеница твердая 2-го класса",'Приложение 1 к Разделу II'!AX12:BC63)</f>
        <v>0</v>
      </c>
      <c r="W19" s="154"/>
      <c r="X19" s="154"/>
      <c r="Y19" s="154"/>
      <c r="Z19" s="154"/>
      <c r="AA19" s="154"/>
      <c r="AB19" s="154"/>
      <c r="AC19" s="155"/>
      <c r="AD19" s="153">
        <f>SUMIF('Приложение 2 к Разделу III'!B13:B52,"Пшеница твердая 2-го класса",'Приложение 2 к Разделу III'!AY13:AY52)</f>
        <v>0</v>
      </c>
      <c r="AE19" s="154"/>
      <c r="AF19" s="154"/>
      <c r="AG19" s="154"/>
      <c r="AH19" s="154"/>
      <c r="AI19" s="154"/>
      <c r="AJ19" s="154"/>
      <c r="AK19" s="155"/>
      <c r="AL19" s="156">
        <f ca="1">M19+V19-AD19</f>
        <v>0</v>
      </c>
      <c r="AM19" s="157"/>
      <c r="AN19" s="157"/>
      <c r="AO19" s="157"/>
      <c r="AP19" s="157"/>
      <c r="AQ19" s="157"/>
      <c r="AR19" s="157"/>
      <c r="AS19" s="157"/>
      <c r="AT19" s="158"/>
      <c r="AV19" s="70"/>
      <c r="AW19" s="70"/>
      <c r="AX19" s="70"/>
      <c r="AY19" s="70"/>
      <c r="AZ19" s="70"/>
      <c r="BA19" s="70"/>
      <c r="BB19" s="71"/>
      <c r="BC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</row>
    <row r="20" spans="1:79" s="69" customFormat="1" ht="27.95" customHeight="1" x14ac:dyDescent="0.25">
      <c r="A20" s="194"/>
      <c r="B20" s="195"/>
      <c r="C20" s="195"/>
      <c r="D20" s="195"/>
      <c r="E20" s="195"/>
      <c r="F20" s="196"/>
      <c r="G20" s="160" t="s">
        <v>10</v>
      </c>
      <c r="H20" s="161"/>
      <c r="I20" s="161"/>
      <c r="J20" s="161"/>
      <c r="K20" s="161"/>
      <c r="L20" s="162"/>
      <c r="M20" s="163">
        <v>0</v>
      </c>
      <c r="N20" s="164"/>
      <c r="O20" s="164"/>
      <c r="P20" s="164"/>
      <c r="Q20" s="164"/>
      <c r="R20" s="164"/>
      <c r="S20" s="164"/>
      <c r="T20" s="164"/>
      <c r="U20" s="165"/>
      <c r="V20" s="153">
        <f ca="1">SUMIF('Приложение 1 к Разделу II'!D12:S63,"Пшеница твердая 3-го класса",'Приложение 1 к Разделу II'!AX12:BC63)</f>
        <v>0</v>
      </c>
      <c r="W20" s="154"/>
      <c r="X20" s="154"/>
      <c r="Y20" s="154"/>
      <c r="Z20" s="154"/>
      <c r="AA20" s="154"/>
      <c r="AB20" s="154"/>
      <c r="AC20" s="155"/>
      <c r="AD20" s="153">
        <f>SUMIF('Приложение 2 к Разделу III'!B13:B52,"Пшеница твердая 3-го класса",'Приложение 2 к Разделу III'!AY13:AY52)</f>
        <v>0</v>
      </c>
      <c r="AE20" s="154"/>
      <c r="AF20" s="154"/>
      <c r="AG20" s="154"/>
      <c r="AH20" s="154"/>
      <c r="AI20" s="154"/>
      <c r="AJ20" s="154"/>
      <c r="AK20" s="155"/>
      <c r="AL20" s="156">
        <f ca="1">M20+V20-AD20</f>
        <v>0</v>
      </c>
      <c r="AM20" s="157"/>
      <c r="AN20" s="157"/>
      <c r="AO20" s="157"/>
      <c r="AP20" s="157"/>
      <c r="AQ20" s="157"/>
      <c r="AR20" s="157"/>
      <c r="AS20" s="157"/>
      <c r="AT20" s="158"/>
      <c r="AV20" s="151"/>
      <c r="AW20" s="151"/>
      <c r="AX20" s="151"/>
      <c r="AY20" s="151"/>
      <c r="AZ20" s="151"/>
      <c r="BA20" s="151"/>
      <c r="BB20" s="151"/>
      <c r="BC20" s="70"/>
      <c r="BO20" s="72"/>
      <c r="BP20" s="72"/>
      <c r="BQ20" s="72"/>
      <c r="BR20" s="70"/>
      <c r="BS20" s="70"/>
      <c r="BT20" s="70"/>
      <c r="BU20" s="70"/>
      <c r="BV20" s="70"/>
      <c r="BW20" s="70"/>
      <c r="BX20" s="70"/>
      <c r="BY20" s="70"/>
      <c r="BZ20" s="70"/>
      <c r="CA20" s="70"/>
    </row>
    <row r="21" spans="1:79" s="69" customFormat="1" ht="27.95" customHeight="1" x14ac:dyDescent="0.25">
      <c r="A21" s="194"/>
      <c r="B21" s="195"/>
      <c r="C21" s="195"/>
      <c r="D21" s="195"/>
      <c r="E21" s="195"/>
      <c r="F21" s="196"/>
      <c r="G21" s="160" t="s">
        <v>11</v>
      </c>
      <c r="H21" s="161"/>
      <c r="I21" s="161"/>
      <c r="J21" s="161"/>
      <c r="K21" s="161"/>
      <c r="L21" s="162"/>
      <c r="M21" s="163">
        <v>0</v>
      </c>
      <c r="N21" s="164"/>
      <c r="O21" s="164"/>
      <c r="P21" s="164"/>
      <c r="Q21" s="164"/>
      <c r="R21" s="164"/>
      <c r="S21" s="164"/>
      <c r="T21" s="164"/>
      <c r="U21" s="165"/>
      <c r="V21" s="153">
        <f ca="1">SUMIF('Приложение 1 к Разделу II'!D12:S63,"Пшеница твердая 4-го класса",'Приложение 1 к Разделу II'!AX12:BC63)</f>
        <v>0</v>
      </c>
      <c r="W21" s="154"/>
      <c r="X21" s="154"/>
      <c r="Y21" s="154"/>
      <c r="Z21" s="154"/>
      <c r="AA21" s="154"/>
      <c r="AB21" s="154"/>
      <c r="AC21" s="155"/>
      <c r="AD21" s="153">
        <f>SUMIF('Приложение 2 к Разделу III'!B13:B52,"Пшеница твердая 4-го класса",'Приложение 2 к Разделу III'!AY13:AY52)</f>
        <v>0</v>
      </c>
      <c r="AE21" s="154"/>
      <c r="AF21" s="154"/>
      <c r="AG21" s="154"/>
      <c r="AH21" s="154"/>
      <c r="AI21" s="154"/>
      <c r="AJ21" s="154"/>
      <c r="AK21" s="155"/>
      <c r="AL21" s="156">
        <f ca="1">M21+V21-AD21</f>
        <v>0</v>
      </c>
      <c r="AM21" s="157"/>
      <c r="AN21" s="157"/>
      <c r="AO21" s="157"/>
      <c r="AP21" s="157"/>
      <c r="AQ21" s="157"/>
      <c r="AR21" s="157"/>
      <c r="AS21" s="157"/>
      <c r="AT21" s="158"/>
      <c r="AV21" s="70"/>
      <c r="AW21" s="70"/>
      <c r="AX21" s="70"/>
      <c r="AY21" s="70"/>
      <c r="AZ21" s="70"/>
      <c r="BA21" s="70"/>
      <c r="BB21" s="73"/>
      <c r="BC21" s="74"/>
      <c r="BO21" s="75"/>
      <c r="BP21" s="75"/>
      <c r="BQ21" s="76"/>
      <c r="BR21" s="70"/>
      <c r="BS21" s="70"/>
      <c r="BT21" s="70"/>
      <c r="BU21" s="70"/>
      <c r="BV21" s="70"/>
      <c r="BW21" s="70"/>
      <c r="BX21" s="70"/>
      <c r="BY21" s="70"/>
      <c r="BZ21" s="70"/>
      <c r="CA21" s="70"/>
    </row>
    <row r="22" spans="1:79" s="69" customFormat="1" ht="27.95" customHeight="1" x14ac:dyDescent="0.25">
      <c r="A22" s="197"/>
      <c r="B22" s="198"/>
      <c r="C22" s="198"/>
      <c r="D22" s="198"/>
      <c r="E22" s="198"/>
      <c r="F22" s="199"/>
      <c r="G22" s="160" t="s">
        <v>12</v>
      </c>
      <c r="H22" s="161"/>
      <c r="I22" s="161"/>
      <c r="J22" s="161"/>
      <c r="K22" s="161"/>
      <c r="L22" s="162"/>
      <c r="M22" s="163">
        <v>0</v>
      </c>
      <c r="N22" s="164"/>
      <c r="O22" s="164"/>
      <c r="P22" s="164"/>
      <c r="Q22" s="164"/>
      <c r="R22" s="164"/>
      <c r="S22" s="164"/>
      <c r="T22" s="164"/>
      <c r="U22" s="165"/>
      <c r="V22" s="153">
        <f ca="1">SUMIF('Приложение 1 к Разделу II'!D12:S63,"Пшеница твердая 5-го класса",'Приложение 1 к Разделу II'!AX12:BC63)</f>
        <v>0</v>
      </c>
      <c r="W22" s="154"/>
      <c r="X22" s="154"/>
      <c r="Y22" s="154"/>
      <c r="Z22" s="154"/>
      <c r="AA22" s="154"/>
      <c r="AB22" s="154"/>
      <c r="AC22" s="155"/>
      <c r="AD22" s="153">
        <f>SUMIF('Приложение 2 к Разделу III'!B13:B52,"Пшеница твердая 5-го класса",'Приложение 2 к Разделу III'!AY13:AY52)</f>
        <v>0</v>
      </c>
      <c r="AE22" s="154"/>
      <c r="AF22" s="154"/>
      <c r="AG22" s="154"/>
      <c r="AH22" s="154"/>
      <c r="AI22" s="154"/>
      <c r="AJ22" s="154"/>
      <c r="AK22" s="155"/>
      <c r="AL22" s="156">
        <f ca="1">M22+V22-AD22</f>
        <v>0</v>
      </c>
      <c r="AM22" s="157"/>
      <c r="AN22" s="157"/>
      <c r="AO22" s="157"/>
      <c r="AP22" s="157"/>
      <c r="AQ22" s="157"/>
      <c r="AR22" s="157"/>
      <c r="AS22" s="157"/>
      <c r="AT22" s="158"/>
    </row>
    <row r="23" spans="1:79" s="69" customFormat="1" ht="27.95" customHeight="1" x14ac:dyDescent="0.25">
      <c r="A23" s="176" t="s">
        <v>13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8"/>
      <c r="M23" s="166">
        <f>SUM(M24:U29)</f>
        <v>0</v>
      </c>
      <c r="N23" s="167"/>
      <c r="O23" s="167"/>
      <c r="P23" s="167"/>
      <c r="Q23" s="167"/>
      <c r="R23" s="167"/>
      <c r="S23" s="167"/>
      <c r="T23" s="167"/>
      <c r="U23" s="168"/>
      <c r="V23" s="166">
        <f ca="1">SUM(V24:AC29)</f>
        <v>0</v>
      </c>
      <c r="W23" s="167"/>
      <c r="X23" s="167"/>
      <c r="Y23" s="167"/>
      <c r="Z23" s="167"/>
      <c r="AA23" s="167"/>
      <c r="AB23" s="167"/>
      <c r="AC23" s="168"/>
      <c r="AD23" s="166">
        <f>SUM(AD24:AK29)</f>
        <v>0</v>
      </c>
      <c r="AE23" s="167"/>
      <c r="AF23" s="167"/>
      <c r="AG23" s="167"/>
      <c r="AH23" s="167"/>
      <c r="AI23" s="167"/>
      <c r="AJ23" s="167"/>
      <c r="AK23" s="168"/>
      <c r="AL23" s="169">
        <f ca="1">SUM(AL24:AT29)</f>
        <v>0</v>
      </c>
      <c r="AM23" s="170"/>
      <c r="AN23" s="170"/>
      <c r="AO23" s="170"/>
      <c r="AP23" s="170"/>
      <c r="AQ23" s="170"/>
      <c r="AR23" s="170"/>
      <c r="AS23" s="170"/>
      <c r="AT23" s="171"/>
    </row>
    <row r="24" spans="1:79" s="69" customFormat="1" ht="27.95" customHeight="1" x14ac:dyDescent="0.25">
      <c r="A24" s="191" t="s">
        <v>14</v>
      </c>
      <c r="B24" s="192"/>
      <c r="C24" s="192"/>
      <c r="D24" s="192"/>
      <c r="E24" s="192"/>
      <c r="F24" s="193"/>
      <c r="G24" s="160" t="s">
        <v>8</v>
      </c>
      <c r="H24" s="161"/>
      <c r="I24" s="161"/>
      <c r="J24" s="161"/>
      <c r="K24" s="161"/>
      <c r="L24" s="162"/>
      <c r="M24" s="163">
        <v>0</v>
      </c>
      <c r="N24" s="164"/>
      <c r="O24" s="164"/>
      <c r="P24" s="164"/>
      <c r="Q24" s="164"/>
      <c r="R24" s="164"/>
      <c r="S24" s="164"/>
      <c r="T24" s="164"/>
      <c r="U24" s="165"/>
      <c r="V24" s="153">
        <f ca="1">SUMIF('Приложение 1 к Разделу II'!D12:S63,"Пшеница мягкая 1-го класса",'Приложение 1 к Разделу II'!AX12:BC63)</f>
        <v>0</v>
      </c>
      <c r="W24" s="154"/>
      <c r="X24" s="154"/>
      <c r="Y24" s="154"/>
      <c r="Z24" s="154"/>
      <c r="AA24" s="154"/>
      <c r="AB24" s="154"/>
      <c r="AC24" s="155"/>
      <c r="AD24" s="153">
        <f>SUMIF('Приложение 2 к Разделу III'!B13:B52,"Пшеница мягкая 1-го класса",'Приложение 2 к Разделу III'!AY13:AY52)</f>
        <v>0</v>
      </c>
      <c r="AE24" s="154"/>
      <c r="AF24" s="154"/>
      <c r="AG24" s="154"/>
      <c r="AH24" s="154"/>
      <c r="AI24" s="154"/>
      <c r="AJ24" s="154"/>
      <c r="AK24" s="155"/>
      <c r="AL24" s="156">
        <f t="shared" ref="AL24:AL29" ca="1" si="0">M24+V24-AD24</f>
        <v>0</v>
      </c>
      <c r="AM24" s="157"/>
      <c r="AN24" s="157"/>
      <c r="AO24" s="157"/>
      <c r="AP24" s="157"/>
      <c r="AQ24" s="157"/>
      <c r="AR24" s="157"/>
      <c r="AS24" s="157"/>
      <c r="AT24" s="158"/>
    </row>
    <row r="25" spans="1:79" s="69" customFormat="1" ht="27.95" customHeight="1" x14ac:dyDescent="0.25">
      <c r="A25" s="194"/>
      <c r="B25" s="195"/>
      <c r="C25" s="195"/>
      <c r="D25" s="195"/>
      <c r="E25" s="195"/>
      <c r="F25" s="196"/>
      <c r="G25" s="160" t="s">
        <v>9</v>
      </c>
      <c r="H25" s="161"/>
      <c r="I25" s="161"/>
      <c r="J25" s="161"/>
      <c r="K25" s="161"/>
      <c r="L25" s="162"/>
      <c r="M25" s="163">
        <v>0</v>
      </c>
      <c r="N25" s="164"/>
      <c r="O25" s="164"/>
      <c r="P25" s="164"/>
      <c r="Q25" s="164"/>
      <c r="R25" s="164"/>
      <c r="S25" s="164"/>
      <c r="T25" s="164"/>
      <c r="U25" s="165"/>
      <c r="V25" s="153">
        <f ca="1">SUMIF('Приложение 1 к Разделу II'!D12:S63,"Пшеница мягкая 2-го класса",'Приложение 1 к Разделу II'!AX12:BC63)</f>
        <v>0</v>
      </c>
      <c r="W25" s="154"/>
      <c r="X25" s="154"/>
      <c r="Y25" s="154"/>
      <c r="Z25" s="154"/>
      <c r="AA25" s="154"/>
      <c r="AB25" s="154"/>
      <c r="AC25" s="155"/>
      <c r="AD25" s="153">
        <f>SUMIF('Приложение 2 к Разделу III'!B13:B52,"Пшеница мягкая 2-го класса",'Приложение 2 к Разделу III'!AY13:AY52)</f>
        <v>0</v>
      </c>
      <c r="AE25" s="154"/>
      <c r="AF25" s="154"/>
      <c r="AG25" s="154"/>
      <c r="AH25" s="154"/>
      <c r="AI25" s="154"/>
      <c r="AJ25" s="154"/>
      <c r="AK25" s="155"/>
      <c r="AL25" s="156">
        <f t="shared" ca="1" si="0"/>
        <v>0</v>
      </c>
      <c r="AM25" s="157"/>
      <c r="AN25" s="157"/>
      <c r="AO25" s="157"/>
      <c r="AP25" s="157"/>
      <c r="AQ25" s="157"/>
      <c r="AR25" s="157"/>
      <c r="AS25" s="157"/>
      <c r="AT25" s="158"/>
    </row>
    <row r="26" spans="1:79" s="69" customFormat="1" ht="27.95" customHeight="1" x14ac:dyDescent="0.25">
      <c r="A26" s="194"/>
      <c r="B26" s="195"/>
      <c r="C26" s="195"/>
      <c r="D26" s="195"/>
      <c r="E26" s="195"/>
      <c r="F26" s="196"/>
      <c r="G26" s="160" t="s">
        <v>10</v>
      </c>
      <c r="H26" s="161"/>
      <c r="I26" s="161"/>
      <c r="J26" s="161"/>
      <c r="K26" s="161"/>
      <c r="L26" s="162"/>
      <c r="M26" s="163">
        <v>0</v>
      </c>
      <c r="N26" s="164"/>
      <c r="O26" s="164"/>
      <c r="P26" s="164"/>
      <c r="Q26" s="164"/>
      <c r="R26" s="164"/>
      <c r="S26" s="164"/>
      <c r="T26" s="164"/>
      <c r="U26" s="165"/>
      <c r="V26" s="153">
        <f ca="1">SUMIF('Приложение 1 к Разделу II'!D12:S63,"Пшеница мягкая 3-го класса",'Приложение 1 к Разделу II'!AX12:BC63)</f>
        <v>0</v>
      </c>
      <c r="W26" s="154"/>
      <c r="X26" s="154"/>
      <c r="Y26" s="154"/>
      <c r="Z26" s="154"/>
      <c r="AA26" s="154"/>
      <c r="AB26" s="154"/>
      <c r="AC26" s="155"/>
      <c r="AD26" s="153">
        <f>SUMIF('Приложение 2 к Разделу III'!B13:B52,"Пшеница мягкая 3-го класса",'Приложение 2 к Разделу III'!AY13:AY52)</f>
        <v>0</v>
      </c>
      <c r="AE26" s="154"/>
      <c r="AF26" s="154"/>
      <c r="AG26" s="154"/>
      <c r="AH26" s="154"/>
      <c r="AI26" s="154"/>
      <c r="AJ26" s="154"/>
      <c r="AK26" s="155"/>
      <c r="AL26" s="156">
        <f t="shared" ca="1" si="0"/>
        <v>0</v>
      </c>
      <c r="AM26" s="157"/>
      <c r="AN26" s="157"/>
      <c r="AO26" s="157"/>
      <c r="AP26" s="157"/>
      <c r="AQ26" s="157"/>
      <c r="AR26" s="157"/>
      <c r="AS26" s="157"/>
      <c r="AT26" s="158"/>
    </row>
    <row r="27" spans="1:79" s="69" customFormat="1" ht="27.95" customHeight="1" x14ac:dyDescent="0.25">
      <c r="A27" s="194"/>
      <c r="B27" s="195"/>
      <c r="C27" s="195"/>
      <c r="D27" s="195"/>
      <c r="E27" s="195"/>
      <c r="F27" s="196"/>
      <c r="G27" s="160" t="s">
        <v>11</v>
      </c>
      <c r="H27" s="161"/>
      <c r="I27" s="161"/>
      <c r="J27" s="161"/>
      <c r="K27" s="161"/>
      <c r="L27" s="162"/>
      <c r="M27" s="163">
        <v>0</v>
      </c>
      <c r="N27" s="164"/>
      <c r="O27" s="164"/>
      <c r="P27" s="164"/>
      <c r="Q27" s="164"/>
      <c r="R27" s="164"/>
      <c r="S27" s="164"/>
      <c r="T27" s="164"/>
      <c r="U27" s="165"/>
      <c r="V27" s="153">
        <f ca="1">SUMIF('Приложение 1 к Разделу II'!D12:S63,"Пшеница мягкая 4-го класса",'Приложение 1 к Разделу II'!AX12:BC63)</f>
        <v>0</v>
      </c>
      <c r="W27" s="154"/>
      <c r="X27" s="154"/>
      <c r="Y27" s="154"/>
      <c r="Z27" s="154"/>
      <c r="AA27" s="154"/>
      <c r="AB27" s="154"/>
      <c r="AC27" s="155"/>
      <c r="AD27" s="153">
        <f>SUMIF('Приложение 2 к Разделу III'!B13:B52,"Пшеница мягкая 4-го класса",'Приложение 2 к Разделу III'!AY13:AY52)</f>
        <v>0</v>
      </c>
      <c r="AE27" s="154"/>
      <c r="AF27" s="154"/>
      <c r="AG27" s="154"/>
      <c r="AH27" s="154"/>
      <c r="AI27" s="154"/>
      <c r="AJ27" s="154"/>
      <c r="AK27" s="155"/>
      <c r="AL27" s="156">
        <f t="shared" ca="1" si="0"/>
        <v>0</v>
      </c>
      <c r="AM27" s="157"/>
      <c r="AN27" s="157"/>
      <c r="AO27" s="157"/>
      <c r="AP27" s="157"/>
      <c r="AQ27" s="157"/>
      <c r="AR27" s="157"/>
      <c r="AS27" s="157"/>
      <c r="AT27" s="158"/>
    </row>
    <row r="28" spans="1:79" s="69" customFormat="1" ht="27.95" customHeight="1" x14ac:dyDescent="0.25">
      <c r="A28" s="194"/>
      <c r="B28" s="195"/>
      <c r="C28" s="195"/>
      <c r="D28" s="195"/>
      <c r="E28" s="195"/>
      <c r="F28" s="196"/>
      <c r="G28" s="160" t="s">
        <v>12</v>
      </c>
      <c r="H28" s="161"/>
      <c r="I28" s="161"/>
      <c r="J28" s="161"/>
      <c r="K28" s="161"/>
      <c r="L28" s="162"/>
      <c r="M28" s="163">
        <v>0</v>
      </c>
      <c r="N28" s="164"/>
      <c r="O28" s="164"/>
      <c r="P28" s="164"/>
      <c r="Q28" s="164"/>
      <c r="R28" s="164"/>
      <c r="S28" s="164"/>
      <c r="T28" s="164"/>
      <c r="U28" s="165"/>
      <c r="V28" s="153">
        <f ca="1">SUMIF('Приложение 1 к Разделу II'!D12:S63,"Пшеница мягкая 5-го класса",'Приложение 1 к Разделу II'!AX12:BC63)</f>
        <v>0</v>
      </c>
      <c r="W28" s="154"/>
      <c r="X28" s="154"/>
      <c r="Y28" s="154"/>
      <c r="Z28" s="154"/>
      <c r="AA28" s="154"/>
      <c r="AB28" s="154"/>
      <c r="AC28" s="155"/>
      <c r="AD28" s="153">
        <f>SUMIF('Приложение 2 к Разделу III'!B13:B52,"Пшеница мягкая 5-го класса",'Приложение 2 к Разделу III'!AY13:AY52)</f>
        <v>0</v>
      </c>
      <c r="AE28" s="154"/>
      <c r="AF28" s="154"/>
      <c r="AG28" s="154"/>
      <c r="AH28" s="154"/>
      <c r="AI28" s="154"/>
      <c r="AJ28" s="154"/>
      <c r="AK28" s="155"/>
      <c r="AL28" s="156">
        <f t="shared" ca="1" si="0"/>
        <v>0</v>
      </c>
      <c r="AM28" s="157"/>
      <c r="AN28" s="157"/>
      <c r="AO28" s="157"/>
      <c r="AP28" s="157"/>
      <c r="AQ28" s="157"/>
      <c r="AR28" s="157"/>
      <c r="AS28" s="157"/>
      <c r="AT28" s="158"/>
    </row>
    <row r="29" spans="1:79" s="69" customFormat="1" ht="27.95" customHeight="1" x14ac:dyDescent="0.25">
      <c r="A29" s="197"/>
      <c r="B29" s="198"/>
      <c r="C29" s="198"/>
      <c r="D29" s="198"/>
      <c r="E29" s="198"/>
      <c r="F29" s="199"/>
      <c r="G29" s="160" t="s">
        <v>15</v>
      </c>
      <c r="H29" s="161"/>
      <c r="I29" s="161"/>
      <c r="J29" s="161"/>
      <c r="K29" s="161"/>
      <c r="L29" s="162"/>
      <c r="M29" s="163">
        <v>0</v>
      </c>
      <c r="N29" s="164"/>
      <c r="O29" s="164"/>
      <c r="P29" s="164"/>
      <c r="Q29" s="164"/>
      <c r="R29" s="164"/>
      <c r="S29" s="164"/>
      <c r="T29" s="164"/>
      <c r="U29" s="165"/>
      <c r="V29" s="153">
        <f ca="1">SUMIF('Приложение 1 к Разделу II'!D12:S63,"Пшеница мягкая 6-го класса",'Приложение 1 к Разделу II'!AX12:BC63)</f>
        <v>0</v>
      </c>
      <c r="W29" s="154"/>
      <c r="X29" s="154"/>
      <c r="Y29" s="154"/>
      <c r="Z29" s="154"/>
      <c r="AA29" s="154"/>
      <c r="AB29" s="154"/>
      <c r="AC29" s="155"/>
      <c r="AD29" s="153">
        <f>SUMIF('Приложение 2 к Разделу III'!B13:B52,"Пшеница мягкая 6-го класса",'Приложение 2 к Разделу III'!AY13:AY52)</f>
        <v>0</v>
      </c>
      <c r="AE29" s="154"/>
      <c r="AF29" s="154"/>
      <c r="AG29" s="154"/>
      <c r="AH29" s="154"/>
      <c r="AI29" s="154"/>
      <c r="AJ29" s="154"/>
      <c r="AK29" s="155"/>
      <c r="AL29" s="156">
        <f t="shared" ca="1" si="0"/>
        <v>0</v>
      </c>
      <c r="AM29" s="157"/>
      <c r="AN29" s="157"/>
      <c r="AO29" s="157"/>
      <c r="AP29" s="157"/>
      <c r="AQ29" s="157"/>
      <c r="AR29" s="157"/>
      <c r="AS29" s="157"/>
      <c r="AT29" s="158"/>
    </row>
    <row r="30" spans="1:79" s="69" customFormat="1" ht="27.95" customHeight="1" x14ac:dyDescent="0.25">
      <c r="A30" s="176" t="s">
        <v>16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8"/>
      <c r="M30" s="166">
        <f>SUM(M31:U33)</f>
        <v>0</v>
      </c>
      <c r="N30" s="167"/>
      <c r="O30" s="167"/>
      <c r="P30" s="167"/>
      <c r="Q30" s="167"/>
      <c r="R30" s="167"/>
      <c r="S30" s="167"/>
      <c r="T30" s="167"/>
      <c r="U30" s="168"/>
      <c r="V30" s="166">
        <f ca="1">SUM(V31:AC33)</f>
        <v>0</v>
      </c>
      <c r="W30" s="167"/>
      <c r="X30" s="167"/>
      <c r="Y30" s="167"/>
      <c r="Z30" s="167"/>
      <c r="AA30" s="167"/>
      <c r="AB30" s="167"/>
      <c r="AC30" s="168"/>
      <c r="AD30" s="166">
        <f>SUM(AD31:AK33)</f>
        <v>0</v>
      </c>
      <c r="AE30" s="167"/>
      <c r="AF30" s="167"/>
      <c r="AG30" s="167"/>
      <c r="AH30" s="167"/>
      <c r="AI30" s="167"/>
      <c r="AJ30" s="167"/>
      <c r="AK30" s="168"/>
      <c r="AL30" s="169">
        <f ca="1">SUM(AL31:AT33)</f>
        <v>0</v>
      </c>
      <c r="AM30" s="170"/>
      <c r="AN30" s="170"/>
      <c r="AO30" s="170"/>
      <c r="AP30" s="170"/>
      <c r="AQ30" s="170"/>
      <c r="AR30" s="170"/>
      <c r="AS30" s="170"/>
      <c r="AT30" s="171"/>
    </row>
    <row r="31" spans="1:79" s="69" customFormat="1" ht="27.95" customHeight="1" x14ac:dyDescent="0.25">
      <c r="A31" s="191" t="s">
        <v>17</v>
      </c>
      <c r="B31" s="192"/>
      <c r="C31" s="192"/>
      <c r="D31" s="192"/>
      <c r="E31" s="192"/>
      <c r="F31" s="193"/>
      <c r="G31" s="160" t="s">
        <v>8</v>
      </c>
      <c r="H31" s="161"/>
      <c r="I31" s="161"/>
      <c r="J31" s="161"/>
      <c r="K31" s="161"/>
      <c r="L31" s="162"/>
      <c r="M31" s="163">
        <v>0</v>
      </c>
      <c r="N31" s="164"/>
      <c r="O31" s="164"/>
      <c r="P31" s="164"/>
      <c r="Q31" s="164"/>
      <c r="R31" s="164"/>
      <c r="S31" s="164"/>
      <c r="T31" s="164"/>
      <c r="U31" s="165"/>
      <c r="V31" s="153">
        <f ca="1">SUMIF('Приложение 1 к Разделу II'!D12:S63,"Кукуруза на зерно 1-го класса",'Приложение 1 к Разделу II'!AX12:BC63)</f>
        <v>0</v>
      </c>
      <c r="W31" s="154"/>
      <c r="X31" s="154"/>
      <c r="Y31" s="154"/>
      <c r="Z31" s="154"/>
      <c r="AA31" s="154"/>
      <c r="AB31" s="154"/>
      <c r="AC31" s="155"/>
      <c r="AD31" s="153">
        <f>SUMIF('Приложение 2 к Разделу III'!B13:B52,"Кукуруза на зерно 1-го класса",'Приложение 2 к Разделу III'!AY13:AY52)</f>
        <v>0</v>
      </c>
      <c r="AE31" s="154"/>
      <c r="AF31" s="154"/>
      <c r="AG31" s="154"/>
      <c r="AH31" s="154"/>
      <c r="AI31" s="154"/>
      <c r="AJ31" s="154"/>
      <c r="AK31" s="155"/>
      <c r="AL31" s="156">
        <f ca="1">M31+V31-AD31</f>
        <v>0</v>
      </c>
      <c r="AM31" s="157"/>
      <c r="AN31" s="157"/>
      <c r="AO31" s="157"/>
      <c r="AP31" s="157"/>
      <c r="AQ31" s="157"/>
      <c r="AR31" s="157"/>
      <c r="AS31" s="157"/>
      <c r="AT31" s="158"/>
    </row>
    <row r="32" spans="1:79" s="69" customFormat="1" ht="27.95" customHeight="1" x14ac:dyDescent="0.25">
      <c r="A32" s="194"/>
      <c r="B32" s="195"/>
      <c r="C32" s="195"/>
      <c r="D32" s="195"/>
      <c r="E32" s="195"/>
      <c r="F32" s="196"/>
      <c r="G32" s="160" t="s">
        <v>9</v>
      </c>
      <c r="H32" s="161"/>
      <c r="I32" s="161"/>
      <c r="J32" s="161"/>
      <c r="K32" s="161"/>
      <c r="L32" s="162"/>
      <c r="M32" s="163">
        <v>0</v>
      </c>
      <c r="N32" s="164"/>
      <c r="O32" s="164"/>
      <c r="P32" s="164"/>
      <c r="Q32" s="164"/>
      <c r="R32" s="164"/>
      <c r="S32" s="164"/>
      <c r="T32" s="164"/>
      <c r="U32" s="165"/>
      <c r="V32" s="153">
        <f ca="1">SUMIF('Приложение 1 к Разделу II'!D12:S63,"Кукуруза на зерно 2-го класса",'Приложение 1 к Разделу II'!AX12:BC63)</f>
        <v>0</v>
      </c>
      <c r="W32" s="154"/>
      <c r="X32" s="154"/>
      <c r="Y32" s="154"/>
      <c r="Z32" s="154"/>
      <c r="AA32" s="154"/>
      <c r="AB32" s="154"/>
      <c r="AC32" s="155"/>
      <c r="AD32" s="153">
        <f>SUMIF('Приложение 2 к Разделу III'!B13:B52,"Кукуруза на зерно 2-го класса",'Приложение 2 к Разделу III'!AY13:AY52)</f>
        <v>0</v>
      </c>
      <c r="AE32" s="154"/>
      <c r="AF32" s="154"/>
      <c r="AG32" s="154"/>
      <c r="AH32" s="154"/>
      <c r="AI32" s="154"/>
      <c r="AJ32" s="154"/>
      <c r="AK32" s="155"/>
      <c r="AL32" s="156">
        <f ca="1">M32+V32-AD32</f>
        <v>0</v>
      </c>
      <c r="AM32" s="157"/>
      <c r="AN32" s="157"/>
      <c r="AO32" s="157"/>
      <c r="AP32" s="157"/>
      <c r="AQ32" s="157"/>
      <c r="AR32" s="157"/>
      <c r="AS32" s="157"/>
      <c r="AT32" s="158"/>
    </row>
    <row r="33" spans="1:46" s="69" customFormat="1" ht="27.95" customHeight="1" x14ac:dyDescent="0.25">
      <c r="A33" s="197"/>
      <c r="B33" s="198"/>
      <c r="C33" s="198"/>
      <c r="D33" s="198"/>
      <c r="E33" s="198"/>
      <c r="F33" s="199"/>
      <c r="G33" s="160" t="s">
        <v>10</v>
      </c>
      <c r="H33" s="161"/>
      <c r="I33" s="161"/>
      <c r="J33" s="161"/>
      <c r="K33" s="161"/>
      <c r="L33" s="162"/>
      <c r="M33" s="163">
        <v>0</v>
      </c>
      <c r="N33" s="164"/>
      <c r="O33" s="164"/>
      <c r="P33" s="164"/>
      <c r="Q33" s="164"/>
      <c r="R33" s="164"/>
      <c r="S33" s="164"/>
      <c r="T33" s="164"/>
      <c r="U33" s="165"/>
      <c r="V33" s="153">
        <f ca="1">SUMIF('Приложение 1 к Разделу II'!D12:S63,"Кукуруза на зерно 3-го класса",'Приложение 1 к Разделу II'!AX12:BC63)</f>
        <v>0</v>
      </c>
      <c r="W33" s="154"/>
      <c r="X33" s="154"/>
      <c r="Y33" s="154"/>
      <c r="Z33" s="154"/>
      <c r="AA33" s="154"/>
      <c r="AB33" s="154"/>
      <c r="AC33" s="155"/>
      <c r="AD33" s="153">
        <f>SUMIF('Приложение 2 к Разделу III'!B13:B52,"Кукуруза на зерно 3-го класса",'Приложение 2 к Разделу III'!AY13:AY52)</f>
        <v>0</v>
      </c>
      <c r="AE33" s="154"/>
      <c r="AF33" s="154"/>
      <c r="AG33" s="154"/>
      <c r="AH33" s="154"/>
      <c r="AI33" s="154"/>
      <c r="AJ33" s="154"/>
      <c r="AK33" s="155"/>
      <c r="AL33" s="156">
        <f ca="1">M33+V33-AD33</f>
        <v>0</v>
      </c>
      <c r="AM33" s="157"/>
      <c r="AN33" s="157"/>
      <c r="AO33" s="157"/>
      <c r="AP33" s="157"/>
      <c r="AQ33" s="157"/>
      <c r="AR33" s="157"/>
      <c r="AS33" s="157"/>
      <c r="AT33" s="158"/>
    </row>
    <row r="34" spans="1:46" s="69" customFormat="1" ht="27.95" customHeight="1" x14ac:dyDescent="0.25">
      <c r="A34" s="188" t="s">
        <v>18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90"/>
      <c r="M34" s="166">
        <f>SUM(M35:U37)</f>
        <v>0</v>
      </c>
      <c r="N34" s="167"/>
      <c r="O34" s="167"/>
      <c r="P34" s="167"/>
      <c r="Q34" s="167"/>
      <c r="R34" s="167"/>
      <c r="S34" s="167"/>
      <c r="T34" s="167"/>
      <c r="U34" s="168"/>
      <c r="V34" s="166">
        <f ca="1">SUM(V35:AC37)</f>
        <v>0</v>
      </c>
      <c r="W34" s="167"/>
      <c r="X34" s="167"/>
      <c r="Y34" s="167"/>
      <c r="Z34" s="167"/>
      <c r="AA34" s="167"/>
      <c r="AB34" s="167"/>
      <c r="AC34" s="168"/>
      <c r="AD34" s="166">
        <f>SUM(AD35:AK37)</f>
        <v>0</v>
      </c>
      <c r="AE34" s="167"/>
      <c r="AF34" s="167"/>
      <c r="AG34" s="167"/>
      <c r="AH34" s="167"/>
      <c r="AI34" s="167"/>
      <c r="AJ34" s="167"/>
      <c r="AK34" s="168"/>
      <c r="AL34" s="169">
        <f ca="1">SUM(AL35:AT37)</f>
        <v>0</v>
      </c>
      <c r="AM34" s="170"/>
      <c r="AN34" s="170"/>
      <c r="AO34" s="170"/>
      <c r="AP34" s="170"/>
      <c r="AQ34" s="170"/>
      <c r="AR34" s="170"/>
      <c r="AS34" s="170"/>
      <c r="AT34" s="171"/>
    </row>
    <row r="35" spans="1:46" s="69" customFormat="1" ht="27.95" customHeight="1" x14ac:dyDescent="0.25">
      <c r="A35" s="179" t="s">
        <v>19</v>
      </c>
      <c r="B35" s="180"/>
      <c r="C35" s="180"/>
      <c r="D35" s="180"/>
      <c r="E35" s="180"/>
      <c r="F35" s="181"/>
      <c r="G35" s="160" t="s">
        <v>8</v>
      </c>
      <c r="H35" s="161"/>
      <c r="I35" s="161"/>
      <c r="J35" s="161"/>
      <c r="K35" s="161"/>
      <c r="L35" s="162"/>
      <c r="M35" s="163">
        <v>0</v>
      </c>
      <c r="N35" s="164"/>
      <c r="O35" s="164"/>
      <c r="P35" s="164"/>
      <c r="Q35" s="164"/>
      <c r="R35" s="164"/>
      <c r="S35" s="164"/>
      <c r="T35" s="164"/>
      <c r="U35" s="165"/>
      <c r="V35" s="153">
        <f ca="1">SUMIF('Приложение 1 к Разделу II'!D12:S63,"Ячмень пивоваренный 1-го класса",'Приложение 1 к Разделу II'!AX12:BC63)</f>
        <v>0</v>
      </c>
      <c r="W35" s="154"/>
      <c r="X35" s="154"/>
      <c r="Y35" s="154"/>
      <c r="Z35" s="154"/>
      <c r="AA35" s="154"/>
      <c r="AB35" s="154"/>
      <c r="AC35" s="155"/>
      <c r="AD35" s="153">
        <f>SUMIF('Приложение 2 к Разделу III'!B13:B52,"Ячмень пивоваренный 1-го класса",'Приложение 2 к Разделу III'!AY13:AY52)</f>
        <v>0</v>
      </c>
      <c r="AE35" s="154"/>
      <c r="AF35" s="154"/>
      <c r="AG35" s="154"/>
      <c r="AH35" s="154"/>
      <c r="AI35" s="154"/>
      <c r="AJ35" s="154"/>
      <c r="AK35" s="155"/>
      <c r="AL35" s="156">
        <f ca="1">M35+V35-AD35</f>
        <v>0</v>
      </c>
      <c r="AM35" s="157"/>
      <c r="AN35" s="157"/>
      <c r="AO35" s="157"/>
      <c r="AP35" s="157"/>
      <c r="AQ35" s="157"/>
      <c r="AR35" s="157"/>
      <c r="AS35" s="157"/>
      <c r="AT35" s="158"/>
    </row>
    <row r="36" spans="1:46" s="69" customFormat="1" ht="27.95" customHeight="1" x14ac:dyDescent="0.25">
      <c r="A36" s="182"/>
      <c r="B36" s="183"/>
      <c r="C36" s="183"/>
      <c r="D36" s="183"/>
      <c r="E36" s="183"/>
      <c r="F36" s="184"/>
      <c r="G36" s="160" t="s">
        <v>9</v>
      </c>
      <c r="H36" s="161"/>
      <c r="I36" s="161"/>
      <c r="J36" s="161"/>
      <c r="K36" s="161"/>
      <c r="L36" s="162"/>
      <c r="M36" s="163">
        <v>0</v>
      </c>
      <c r="N36" s="164"/>
      <c r="O36" s="164"/>
      <c r="P36" s="164"/>
      <c r="Q36" s="164"/>
      <c r="R36" s="164"/>
      <c r="S36" s="164"/>
      <c r="T36" s="164"/>
      <c r="U36" s="165"/>
      <c r="V36" s="153">
        <f ca="1">SUMIF('Приложение 1 к Разделу II'!D12:S63,"Ячмень пивоваренный 2-го класса",'Приложение 1 к Разделу II'!AX12:BC63)</f>
        <v>0</v>
      </c>
      <c r="W36" s="154"/>
      <c r="X36" s="154"/>
      <c r="Y36" s="154"/>
      <c r="Z36" s="154"/>
      <c r="AA36" s="154"/>
      <c r="AB36" s="154"/>
      <c r="AC36" s="155"/>
      <c r="AD36" s="153">
        <f>SUMIF('Приложение 2 к Разделу III'!B13:B52,"Ячмень пивоваренный 2-го класса",'Приложение 2 к Разделу III'!AY13:AY52)</f>
        <v>0</v>
      </c>
      <c r="AE36" s="154"/>
      <c r="AF36" s="154"/>
      <c r="AG36" s="154"/>
      <c r="AH36" s="154"/>
      <c r="AI36" s="154"/>
      <c r="AJ36" s="154"/>
      <c r="AK36" s="155"/>
      <c r="AL36" s="156">
        <f ca="1">M36+V36-AD36</f>
        <v>0</v>
      </c>
      <c r="AM36" s="157"/>
      <c r="AN36" s="157"/>
      <c r="AO36" s="157"/>
      <c r="AP36" s="157"/>
      <c r="AQ36" s="157"/>
      <c r="AR36" s="157"/>
      <c r="AS36" s="157"/>
      <c r="AT36" s="158"/>
    </row>
    <row r="37" spans="1:46" s="69" customFormat="1" ht="27.95" customHeight="1" x14ac:dyDescent="0.25">
      <c r="A37" s="185"/>
      <c r="B37" s="186"/>
      <c r="C37" s="186"/>
      <c r="D37" s="186"/>
      <c r="E37" s="186"/>
      <c r="F37" s="187"/>
      <c r="G37" s="160" t="s">
        <v>20</v>
      </c>
      <c r="H37" s="161"/>
      <c r="I37" s="161"/>
      <c r="J37" s="161"/>
      <c r="K37" s="161"/>
      <c r="L37" s="162"/>
      <c r="M37" s="163">
        <v>0</v>
      </c>
      <c r="N37" s="164"/>
      <c r="O37" s="164"/>
      <c r="P37" s="164"/>
      <c r="Q37" s="164"/>
      <c r="R37" s="164"/>
      <c r="S37" s="164"/>
      <c r="T37" s="164"/>
      <c r="U37" s="165"/>
      <c r="V37" s="153">
        <f ca="1">SUMIF('Приложение 1 к Разделу II'!D12:S63,"Ячмень пивоваренный",'Приложение 1 к Разделу II'!AX12:BC63)</f>
        <v>0</v>
      </c>
      <c r="W37" s="154"/>
      <c r="X37" s="154"/>
      <c r="Y37" s="154"/>
      <c r="Z37" s="154"/>
      <c r="AA37" s="154"/>
      <c r="AB37" s="154"/>
      <c r="AC37" s="155"/>
      <c r="AD37" s="153">
        <f>SUMIF('Приложение 2 к Разделу III'!B13:B52,"Ячмень пивоваренный",'Приложение 2 к Разделу III'!AY13:AY52)</f>
        <v>0</v>
      </c>
      <c r="AE37" s="154"/>
      <c r="AF37" s="154"/>
      <c r="AG37" s="154"/>
      <c r="AH37" s="154"/>
      <c r="AI37" s="154"/>
      <c r="AJ37" s="154"/>
      <c r="AK37" s="155"/>
      <c r="AL37" s="156">
        <f ca="1">M37+V37-AD37</f>
        <v>0</v>
      </c>
      <c r="AM37" s="157"/>
      <c r="AN37" s="157"/>
      <c r="AO37" s="157"/>
      <c r="AP37" s="157"/>
      <c r="AQ37" s="157"/>
      <c r="AR37" s="157"/>
      <c r="AS37" s="157"/>
      <c r="AT37" s="158"/>
    </row>
    <row r="38" spans="1:46" s="69" customFormat="1" ht="27.95" customHeight="1" x14ac:dyDescent="0.25">
      <c r="A38" s="176" t="s">
        <v>21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8"/>
      <c r="M38" s="166">
        <f>SUM(M39:U42)</f>
        <v>0</v>
      </c>
      <c r="N38" s="167"/>
      <c r="O38" s="167"/>
      <c r="P38" s="167"/>
      <c r="Q38" s="167"/>
      <c r="R38" s="167"/>
      <c r="S38" s="167"/>
      <c r="T38" s="167"/>
      <c r="U38" s="168"/>
      <c r="V38" s="166">
        <f ca="1">SUM(V39:AC42)</f>
        <v>0</v>
      </c>
      <c r="W38" s="167"/>
      <c r="X38" s="167"/>
      <c r="Y38" s="167"/>
      <c r="Z38" s="167"/>
      <c r="AA38" s="167"/>
      <c r="AB38" s="167"/>
      <c r="AC38" s="168"/>
      <c r="AD38" s="166">
        <f>SUM(AD39:AK42)</f>
        <v>0</v>
      </c>
      <c r="AE38" s="167"/>
      <c r="AF38" s="167"/>
      <c r="AG38" s="167"/>
      <c r="AH38" s="167"/>
      <c r="AI38" s="167"/>
      <c r="AJ38" s="167"/>
      <c r="AK38" s="168"/>
      <c r="AL38" s="169">
        <f ca="1">SUM(AL39:AT42)</f>
        <v>0</v>
      </c>
      <c r="AM38" s="170"/>
      <c r="AN38" s="170"/>
      <c r="AO38" s="170"/>
      <c r="AP38" s="170"/>
      <c r="AQ38" s="170"/>
      <c r="AR38" s="170"/>
      <c r="AS38" s="170"/>
      <c r="AT38" s="171"/>
    </row>
    <row r="39" spans="1:46" s="69" customFormat="1" ht="27.95" customHeight="1" x14ac:dyDescent="0.25">
      <c r="A39" s="179" t="s">
        <v>22</v>
      </c>
      <c r="B39" s="180"/>
      <c r="C39" s="180"/>
      <c r="D39" s="180"/>
      <c r="E39" s="180"/>
      <c r="F39" s="181"/>
      <c r="G39" s="160" t="s">
        <v>8</v>
      </c>
      <c r="H39" s="161"/>
      <c r="I39" s="161"/>
      <c r="J39" s="161"/>
      <c r="K39" s="161"/>
      <c r="L39" s="162"/>
      <c r="M39" s="163">
        <v>0</v>
      </c>
      <c r="N39" s="164"/>
      <c r="O39" s="164"/>
      <c r="P39" s="164"/>
      <c r="Q39" s="164"/>
      <c r="R39" s="164"/>
      <c r="S39" s="164"/>
      <c r="T39" s="164"/>
      <c r="U39" s="165"/>
      <c r="V39" s="153">
        <f ca="1">SUMIF('Приложение 1 к Разделу II'!D12:S63,"Ячмень товарный 1-го класса",'Приложение 1 к Разделу II'!AX12:BC63)</f>
        <v>0</v>
      </c>
      <c r="W39" s="154"/>
      <c r="X39" s="154"/>
      <c r="Y39" s="154"/>
      <c r="Z39" s="154"/>
      <c r="AA39" s="154"/>
      <c r="AB39" s="154"/>
      <c r="AC39" s="155"/>
      <c r="AD39" s="153">
        <f>SUMIF('Приложение 2 к Разделу III'!B13:B52,"Ячмень товарный 1-го класса",'Приложение 2 к Разделу III'!AY13:AY52)</f>
        <v>0</v>
      </c>
      <c r="AE39" s="154"/>
      <c r="AF39" s="154"/>
      <c r="AG39" s="154"/>
      <c r="AH39" s="154"/>
      <c r="AI39" s="154"/>
      <c r="AJ39" s="154"/>
      <c r="AK39" s="155"/>
      <c r="AL39" s="156">
        <f ca="1">M39+V39-AD39</f>
        <v>0</v>
      </c>
      <c r="AM39" s="157"/>
      <c r="AN39" s="157"/>
      <c r="AO39" s="157"/>
      <c r="AP39" s="157"/>
      <c r="AQ39" s="157"/>
      <c r="AR39" s="157"/>
      <c r="AS39" s="157"/>
      <c r="AT39" s="158"/>
    </row>
    <row r="40" spans="1:46" s="69" customFormat="1" ht="27.95" customHeight="1" x14ac:dyDescent="0.25">
      <c r="A40" s="182"/>
      <c r="B40" s="183"/>
      <c r="C40" s="183"/>
      <c r="D40" s="183"/>
      <c r="E40" s="183"/>
      <c r="F40" s="184"/>
      <c r="G40" s="160" t="s">
        <v>9</v>
      </c>
      <c r="H40" s="161"/>
      <c r="I40" s="161"/>
      <c r="J40" s="161"/>
      <c r="K40" s="161"/>
      <c r="L40" s="162"/>
      <c r="M40" s="163">
        <v>0</v>
      </c>
      <c r="N40" s="164"/>
      <c r="O40" s="164"/>
      <c r="P40" s="164"/>
      <c r="Q40" s="164"/>
      <c r="R40" s="164"/>
      <c r="S40" s="164"/>
      <c r="T40" s="164"/>
      <c r="U40" s="165"/>
      <c r="V40" s="153">
        <f ca="1">SUMIF('Приложение 1 к Разделу II'!D12:S63,"Ячмень товарный 2-го класса",'Приложение 1 к Разделу II'!AX12:BC63)</f>
        <v>0</v>
      </c>
      <c r="W40" s="154"/>
      <c r="X40" s="154"/>
      <c r="Y40" s="154"/>
      <c r="Z40" s="154"/>
      <c r="AA40" s="154"/>
      <c r="AB40" s="154"/>
      <c r="AC40" s="155"/>
      <c r="AD40" s="153">
        <f>SUMIF('Приложение 2 к Разделу III'!B13:B52,"Ячмень товарный 2-го класса",'Приложение 2 к Разделу III'!AY13:AY52)</f>
        <v>0</v>
      </c>
      <c r="AE40" s="154"/>
      <c r="AF40" s="154"/>
      <c r="AG40" s="154"/>
      <c r="AH40" s="154"/>
      <c r="AI40" s="154"/>
      <c r="AJ40" s="154"/>
      <c r="AK40" s="155"/>
      <c r="AL40" s="156">
        <f ca="1">M40+V40-AD40</f>
        <v>0</v>
      </c>
      <c r="AM40" s="157"/>
      <c r="AN40" s="157"/>
      <c r="AO40" s="157"/>
      <c r="AP40" s="157"/>
      <c r="AQ40" s="157"/>
      <c r="AR40" s="157"/>
      <c r="AS40" s="157"/>
      <c r="AT40" s="158"/>
    </row>
    <row r="41" spans="1:46" s="69" customFormat="1" ht="27.95" customHeight="1" x14ac:dyDescent="0.25">
      <c r="A41" s="182"/>
      <c r="B41" s="183"/>
      <c r="C41" s="183"/>
      <c r="D41" s="183"/>
      <c r="E41" s="183"/>
      <c r="F41" s="184"/>
      <c r="G41" s="160" t="s">
        <v>10</v>
      </c>
      <c r="H41" s="161"/>
      <c r="I41" s="161"/>
      <c r="J41" s="161"/>
      <c r="K41" s="161"/>
      <c r="L41" s="162"/>
      <c r="M41" s="163">
        <v>0</v>
      </c>
      <c r="N41" s="164"/>
      <c r="O41" s="164"/>
      <c r="P41" s="164"/>
      <c r="Q41" s="164"/>
      <c r="R41" s="164"/>
      <c r="S41" s="164"/>
      <c r="T41" s="164"/>
      <c r="U41" s="165"/>
      <c r="V41" s="153">
        <f ca="1">SUMIF('Приложение 1 к Разделу II'!D12:S63,"Ячмень товарный 3-го класса",'Приложение 1 к Разделу II'!AX12:BC63)</f>
        <v>0</v>
      </c>
      <c r="W41" s="154"/>
      <c r="X41" s="154"/>
      <c r="Y41" s="154"/>
      <c r="Z41" s="154"/>
      <c r="AA41" s="154"/>
      <c r="AB41" s="154"/>
      <c r="AC41" s="155"/>
      <c r="AD41" s="153">
        <f>SUMIF('Приложение 2 к Разделу III'!B13:B52,"Ячмень товарный 3-го класса",'Приложение 2 к Разделу III'!AY13:AY52)</f>
        <v>0</v>
      </c>
      <c r="AE41" s="154"/>
      <c r="AF41" s="154"/>
      <c r="AG41" s="154"/>
      <c r="AH41" s="154"/>
      <c r="AI41" s="154"/>
      <c r="AJ41" s="154"/>
      <c r="AK41" s="155"/>
      <c r="AL41" s="156">
        <f ca="1">M41+V41-AD41</f>
        <v>0</v>
      </c>
      <c r="AM41" s="157"/>
      <c r="AN41" s="157"/>
      <c r="AO41" s="157"/>
      <c r="AP41" s="157"/>
      <c r="AQ41" s="157"/>
      <c r="AR41" s="157"/>
      <c r="AS41" s="157"/>
      <c r="AT41" s="158"/>
    </row>
    <row r="42" spans="1:46" s="69" customFormat="1" ht="27.95" customHeight="1" x14ac:dyDescent="0.25">
      <c r="A42" s="185"/>
      <c r="B42" s="186"/>
      <c r="C42" s="186"/>
      <c r="D42" s="186"/>
      <c r="E42" s="186"/>
      <c r="F42" s="187"/>
      <c r="G42" s="160" t="s">
        <v>23</v>
      </c>
      <c r="H42" s="161"/>
      <c r="I42" s="161"/>
      <c r="J42" s="161"/>
      <c r="K42" s="161"/>
      <c r="L42" s="162"/>
      <c r="M42" s="163">
        <v>0</v>
      </c>
      <c r="N42" s="164"/>
      <c r="O42" s="164"/>
      <c r="P42" s="164"/>
      <c r="Q42" s="164"/>
      <c r="R42" s="164"/>
      <c r="S42" s="164"/>
      <c r="T42" s="164"/>
      <c r="U42" s="165"/>
      <c r="V42" s="153">
        <f ca="1">SUMIF('Приложение 1 к Разделу II'!D12:S63,"Ячмень товарный",'Приложение 1 к Разделу II'!AX12:BC63)</f>
        <v>0</v>
      </c>
      <c r="W42" s="154"/>
      <c r="X42" s="154"/>
      <c r="Y42" s="154"/>
      <c r="Z42" s="154"/>
      <c r="AA42" s="154"/>
      <c r="AB42" s="154"/>
      <c r="AC42" s="155"/>
      <c r="AD42" s="153">
        <f>SUMIF('Приложение 2 к Разделу III'!B13:B52,"Ячмень товарный",'Приложение 2 к Разделу III'!AY13:AY52)</f>
        <v>0</v>
      </c>
      <c r="AE42" s="154"/>
      <c r="AF42" s="154"/>
      <c r="AG42" s="154"/>
      <c r="AH42" s="154"/>
      <c r="AI42" s="154"/>
      <c r="AJ42" s="154"/>
      <c r="AK42" s="155"/>
      <c r="AL42" s="156">
        <f ca="1">M42+V42-AD42</f>
        <v>0</v>
      </c>
      <c r="AM42" s="157"/>
      <c r="AN42" s="157"/>
      <c r="AO42" s="157"/>
      <c r="AP42" s="157"/>
      <c r="AQ42" s="157"/>
      <c r="AR42" s="157"/>
      <c r="AS42" s="157"/>
      <c r="AT42" s="158"/>
    </row>
    <row r="43" spans="1:46" s="69" customFormat="1" ht="27.95" customHeight="1" x14ac:dyDescent="0.25">
      <c r="A43" s="176" t="s">
        <v>24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8"/>
      <c r="M43" s="166">
        <f>SUM(M44:U47)</f>
        <v>0</v>
      </c>
      <c r="N43" s="167"/>
      <c r="O43" s="167"/>
      <c r="P43" s="167"/>
      <c r="Q43" s="167"/>
      <c r="R43" s="167"/>
      <c r="S43" s="167"/>
      <c r="T43" s="167"/>
      <c r="U43" s="168"/>
      <c r="V43" s="166">
        <f ca="1">SUM(V44:AC47)</f>
        <v>0</v>
      </c>
      <c r="W43" s="167"/>
      <c r="X43" s="167"/>
      <c r="Y43" s="167"/>
      <c r="Z43" s="167"/>
      <c r="AA43" s="167"/>
      <c r="AB43" s="167"/>
      <c r="AC43" s="168"/>
      <c r="AD43" s="166">
        <f>SUM(AD44:AK47)</f>
        <v>0</v>
      </c>
      <c r="AE43" s="167"/>
      <c r="AF43" s="167"/>
      <c r="AG43" s="167"/>
      <c r="AH43" s="167"/>
      <c r="AI43" s="167"/>
      <c r="AJ43" s="167"/>
      <c r="AK43" s="168"/>
      <c r="AL43" s="169">
        <f ca="1">SUM(AL44:AT47)</f>
        <v>0</v>
      </c>
      <c r="AM43" s="170"/>
      <c r="AN43" s="170"/>
      <c r="AO43" s="170"/>
      <c r="AP43" s="170"/>
      <c r="AQ43" s="170"/>
      <c r="AR43" s="170"/>
      <c r="AS43" s="170"/>
      <c r="AT43" s="171"/>
    </row>
    <row r="44" spans="1:46" s="69" customFormat="1" ht="27.95" customHeight="1" x14ac:dyDescent="0.25">
      <c r="A44" s="191" t="s">
        <v>25</v>
      </c>
      <c r="B44" s="192"/>
      <c r="C44" s="192"/>
      <c r="D44" s="192"/>
      <c r="E44" s="192"/>
      <c r="F44" s="193"/>
      <c r="G44" s="160" t="s">
        <v>8</v>
      </c>
      <c r="H44" s="161"/>
      <c r="I44" s="161"/>
      <c r="J44" s="161"/>
      <c r="K44" s="161"/>
      <c r="L44" s="162"/>
      <c r="M44" s="163">
        <v>0</v>
      </c>
      <c r="N44" s="164"/>
      <c r="O44" s="164"/>
      <c r="P44" s="164"/>
      <c r="Q44" s="164"/>
      <c r="R44" s="164"/>
      <c r="S44" s="164"/>
      <c r="T44" s="164"/>
      <c r="U44" s="165"/>
      <c r="V44" s="153">
        <f ca="1">SUMIF('Приложение 1 к Разделу II'!D12:S63,"Рожь 1-го класса",'Приложение 1 к Разделу II'!AX12:BC63)</f>
        <v>0</v>
      </c>
      <c r="W44" s="154"/>
      <c r="X44" s="154"/>
      <c r="Y44" s="154"/>
      <c r="Z44" s="154"/>
      <c r="AA44" s="154"/>
      <c r="AB44" s="154"/>
      <c r="AC44" s="155"/>
      <c r="AD44" s="153">
        <f>SUMIF('Приложение 2 к Разделу III'!B13:B52,"Рожь 1-го класса",'Приложение 2 к Разделу III'!AY13:AY52)</f>
        <v>0</v>
      </c>
      <c r="AE44" s="154"/>
      <c r="AF44" s="154"/>
      <c r="AG44" s="154"/>
      <c r="AH44" s="154"/>
      <c r="AI44" s="154"/>
      <c r="AJ44" s="154"/>
      <c r="AK44" s="155"/>
      <c r="AL44" s="156">
        <f ca="1">M44+V44-AD44</f>
        <v>0</v>
      </c>
      <c r="AM44" s="157"/>
      <c r="AN44" s="157"/>
      <c r="AO44" s="157"/>
      <c r="AP44" s="157"/>
      <c r="AQ44" s="157"/>
      <c r="AR44" s="157"/>
      <c r="AS44" s="157"/>
      <c r="AT44" s="158"/>
    </row>
    <row r="45" spans="1:46" s="69" customFormat="1" ht="27.95" customHeight="1" x14ac:dyDescent="0.25">
      <c r="A45" s="194"/>
      <c r="B45" s="195"/>
      <c r="C45" s="195"/>
      <c r="D45" s="195"/>
      <c r="E45" s="195"/>
      <c r="F45" s="196"/>
      <c r="G45" s="160" t="s">
        <v>9</v>
      </c>
      <c r="H45" s="161"/>
      <c r="I45" s="161"/>
      <c r="J45" s="161"/>
      <c r="K45" s="161"/>
      <c r="L45" s="162"/>
      <c r="M45" s="163">
        <v>0</v>
      </c>
      <c r="N45" s="164"/>
      <c r="O45" s="164"/>
      <c r="P45" s="164"/>
      <c r="Q45" s="164"/>
      <c r="R45" s="164"/>
      <c r="S45" s="164"/>
      <c r="T45" s="164"/>
      <c r="U45" s="165"/>
      <c r="V45" s="153">
        <f ca="1">SUMIF('Приложение 1 к Разделу II'!D12:S63,"Рожь 2-го класса",'Приложение 1 к Разделу II'!AX12:BC63)</f>
        <v>0</v>
      </c>
      <c r="W45" s="154"/>
      <c r="X45" s="154"/>
      <c r="Y45" s="154"/>
      <c r="Z45" s="154"/>
      <c r="AA45" s="154"/>
      <c r="AB45" s="154"/>
      <c r="AC45" s="155"/>
      <c r="AD45" s="153">
        <f>SUMIF('Приложение 2 к Разделу III'!B13:B52,"Рожь 2-го класса",'Приложение 2 к Разделу III'!AY13:AY52)</f>
        <v>0</v>
      </c>
      <c r="AE45" s="154"/>
      <c r="AF45" s="154"/>
      <c r="AG45" s="154"/>
      <c r="AH45" s="154"/>
      <c r="AI45" s="154"/>
      <c r="AJ45" s="154"/>
      <c r="AK45" s="155"/>
      <c r="AL45" s="156">
        <f ca="1">M45+V45-AD45</f>
        <v>0</v>
      </c>
      <c r="AM45" s="157"/>
      <c r="AN45" s="157"/>
      <c r="AO45" s="157"/>
      <c r="AP45" s="157"/>
      <c r="AQ45" s="157"/>
      <c r="AR45" s="157"/>
      <c r="AS45" s="157"/>
      <c r="AT45" s="158"/>
    </row>
    <row r="46" spans="1:46" s="69" customFormat="1" ht="27.95" customHeight="1" x14ac:dyDescent="0.25">
      <c r="A46" s="194"/>
      <c r="B46" s="195"/>
      <c r="C46" s="195"/>
      <c r="D46" s="195"/>
      <c r="E46" s="195"/>
      <c r="F46" s="196"/>
      <c r="G46" s="160" t="s">
        <v>10</v>
      </c>
      <c r="H46" s="161"/>
      <c r="I46" s="161"/>
      <c r="J46" s="161"/>
      <c r="K46" s="161"/>
      <c r="L46" s="162"/>
      <c r="M46" s="163">
        <v>0</v>
      </c>
      <c r="N46" s="164"/>
      <c r="O46" s="164"/>
      <c r="P46" s="164"/>
      <c r="Q46" s="164"/>
      <c r="R46" s="164"/>
      <c r="S46" s="164"/>
      <c r="T46" s="164"/>
      <c r="U46" s="165"/>
      <c r="V46" s="153">
        <f ca="1">SUMIF('Приложение 1 к Разделу II'!D12:S63,"Рожь 3-го класса",'Приложение 1 к Разделу II'!AX12:BC63)</f>
        <v>0</v>
      </c>
      <c r="W46" s="154"/>
      <c r="X46" s="154"/>
      <c r="Y46" s="154"/>
      <c r="Z46" s="154"/>
      <c r="AA46" s="154"/>
      <c r="AB46" s="154"/>
      <c r="AC46" s="155"/>
      <c r="AD46" s="153">
        <f>SUMIF('Приложение 2 к Разделу III'!B13:B52,"Рожь 3-го класса",'Приложение 2 к Разделу III'!AY13:AY52)</f>
        <v>0</v>
      </c>
      <c r="AE46" s="154"/>
      <c r="AF46" s="154"/>
      <c r="AG46" s="154"/>
      <c r="AH46" s="154"/>
      <c r="AI46" s="154"/>
      <c r="AJ46" s="154"/>
      <c r="AK46" s="155"/>
      <c r="AL46" s="156">
        <f ca="1">M46+V46-AD46</f>
        <v>0</v>
      </c>
      <c r="AM46" s="157"/>
      <c r="AN46" s="157"/>
      <c r="AO46" s="157"/>
      <c r="AP46" s="157"/>
      <c r="AQ46" s="157"/>
      <c r="AR46" s="157"/>
      <c r="AS46" s="157"/>
      <c r="AT46" s="158"/>
    </row>
    <row r="47" spans="1:46" s="69" customFormat="1" ht="27.95" customHeight="1" x14ac:dyDescent="0.25">
      <c r="A47" s="197"/>
      <c r="B47" s="198"/>
      <c r="C47" s="198"/>
      <c r="D47" s="198"/>
      <c r="E47" s="198"/>
      <c r="F47" s="199"/>
      <c r="G47" s="160" t="s">
        <v>11</v>
      </c>
      <c r="H47" s="161"/>
      <c r="I47" s="161"/>
      <c r="J47" s="161"/>
      <c r="K47" s="161"/>
      <c r="L47" s="162"/>
      <c r="M47" s="163">
        <v>0</v>
      </c>
      <c r="N47" s="164"/>
      <c r="O47" s="164"/>
      <c r="P47" s="164"/>
      <c r="Q47" s="164"/>
      <c r="R47" s="164"/>
      <c r="S47" s="164"/>
      <c r="T47" s="164"/>
      <c r="U47" s="165"/>
      <c r="V47" s="153">
        <f ca="1">SUMIF('Приложение 1 к Разделу II'!D12:S63,"Рожь 4-го класса",'Приложение 1 к Разделу II'!AX12:BC63)</f>
        <v>0</v>
      </c>
      <c r="W47" s="154"/>
      <c r="X47" s="154"/>
      <c r="Y47" s="154"/>
      <c r="Z47" s="154"/>
      <c r="AA47" s="154"/>
      <c r="AB47" s="154"/>
      <c r="AC47" s="155"/>
      <c r="AD47" s="153">
        <f>SUMIF('Приложение 2 к Разделу III'!B13:B52,"Рожь 4-го класса",'Приложение 2 к Разделу III'!AY13:AY52)</f>
        <v>0</v>
      </c>
      <c r="AE47" s="154"/>
      <c r="AF47" s="154"/>
      <c r="AG47" s="154"/>
      <c r="AH47" s="154"/>
      <c r="AI47" s="154"/>
      <c r="AJ47" s="154"/>
      <c r="AK47" s="155"/>
      <c r="AL47" s="156">
        <f ca="1">M47+V47-AD47</f>
        <v>0</v>
      </c>
      <c r="AM47" s="157"/>
      <c r="AN47" s="157"/>
      <c r="AO47" s="157"/>
      <c r="AP47" s="157"/>
      <c r="AQ47" s="157"/>
      <c r="AR47" s="157"/>
      <c r="AS47" s="157"/>
      <c r="AT47" s="158"/>
    </row>
    <row r="48" spans="1:46" s="69" customFormat="1" ht="27.95" customHeight="1" x14ac:dyDescent="0.25">
      <c r="A48" s="211" t="s">
        <v>26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3"/>
      <c r="M48" s="163">
        <v>0</v>
      </c>
      <c r="N48" s="164"/>
      <c r="O48" s="164"/>
      <c r="P48" s="164"/>
      <c r="Q48" s="164"/>
      <c r="R48" s="164"/>
      <c r="S48" s="164"/>
      <c r="T48" s="164"/>
      <c r="U48" s="165"/>
      <c r="V48" s="153">
        <f ca="1">SUMIF('Приложение 1 к Разделу II'!D12:S63,"Тритикале",'Приложение 1 к Разделу II'!AX12:BC63)</f>
        <v>0</v>
      </c>
      <c r="W48" s="154"/>
      <c r="X48" s="154"/>
      <c r="Y48" s="154"/>
      <c r="Z48" s="154"/>
      <c r="AA48" s="154"/>
      <c r="AB48" s="154"/>
      <c r="AC48" s="155"/>
      <c r="AD48" s="153">
        <f>SUMIF('Приложение 2 к Разделу III'!B13:B52,"Тритикале",'Приложение 2 к Разделу III'!AY13:AY52)</f>
        <v>0</v>
      </c>
      <c r="AE48" s="154"/>
      <c r="AF48" s="154"/>
      <c r="AG48" s="154"/>
      <c r="AH48" s="154"/>
      <c r="AI48" s="154"/>
      <c r="AJ48" s="154"/>
      <c r="AK48" s="155"/>
      <c r="AL48" s="156">
        <f ca="1">M48+V48-AD48</f>
        <v>0</v>
      </c>
      <c r="AM48" s="157"/>
      <c r="AN48" s="157"/>
      <c r="AO48" s="157"/>
      <c r="AP48" s="157"/>
      <c r="AQ48" s="157"/>
      <c r="AR48" s="157"/>
      <c r="AS48" s="157"/>
      <c r="AT48" s="158"/>
    </row>
    <row r="49" spans="1:46" s="69" customFormat="1" ht="27.95" customHeight="1" x14ac:dyDescent="0.25">
      <c r="A49" s="176" t="s">
        <v>27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8"/>
      <c r="M49" s="166">
        <f>SUM(M50:U53)</f>
        <v>0</v>
      </c>
      <c r="N49" s="167"/>
      <c r="O49" s="167"/>
      <c r="P49" s="167"/>
      <c r="Q49" s="167"/>
      <c r="R49" s="167"/>
      <c r="S49" s="167"/>
      <c r="T49" s="167"/>
      <c r="U49" s="168"/>
      <c r="V49" s="166">
        <f ca="1">SUM(V50:AC53)</f>
        <v>0</v>
      </c>
      <c r="W49" s="167"/>
      <c r="X49" s="167"/>
      <c r="Y49" s="167"/>
      <c r="Z49" s="167"/>
      <c r="AA49" s="167"/>
      <c r="AB49" s="167"/>
      <c r="AC49" s="168"/>
      <c r="AD49" s="166">
        <f>SUM(AD50:AK53)</f>
        <v>0</v>
      </c>
      <c r="AE49" s="167"/>
      <c r="AF49" s="167"/>
      <c r="AG49" s="167"/>
      <c r="AH49" s="167"/>
      <c r="AI49" s="167"/>
      <c r="AJ49" s="167"/>
      <c r="AK49" s="168"/>
      <c r="AL49" s="169">
        <f ca="1">SUM(AL50:AT53)</f>
        <v>0</v>
      </c>
      <c r="AM49" s="170"/>
      <c r="AN49" s="170"/>
      <c r="AO49" s="170"/>
      <c r="AP49" s="170"/>
      <c r="AQ49" s="170"/>
      <c r="AR49" s="170"/>
      <c r="AS49" s="170"/>
      <c r="AT49" s="171"/>
    </row>
    <row r="50" spans="1:46" s="69" customFormat="1" ht="27.95" customHeight="1" x14ac:dyDescent="0.25">
      <c r="A50" s="191" t="s">
        <v>28</v>
      </c>
      <c r="B50" s="192"/>
      <c r="C50" s="192"/>
      <c r="D50" s="192"/>
      <c r="E50" s="192"/>
      <c r="F50" s="193"/>
      <c r="G50" s="160" t="s">
        <v>8</v>
      </c>
      <c r="H50" s="161"/>
      <c r="I50" s="161"/>
      <c r="J50" s="161"/>
      <c r="K50" s="161"/>
      <c r="L50" s="162"/>
      <c r="M50" s="163">
        <v>0</v>
      </c>
      <c r="N50" s="164"/>
      <c r="O50" s="164"/>
      <c r="P50" s="164"/>
      <c r="Q50" s="164"/>
      <c r="R50" s="164"/>
      <c r="S50" s="164"/>
      <c r="T50" s="164"/>
      <c r="U50" s="165"/>
      <c r="V50" s="153">
        <f ca="1">SUMIF('Приложение 1 к Разделу II'!D12:S63,"Овес 1-го класса",'Приложение 1 к Разделу II'!AX12:BC63)</f>
        <v>0</v>
      </c>
      <c r="W50" s="154"/>
      <c r="X50" s="154"/>
      <c r="Y50" s="154"/>
      <c r="Z50" s="154"/>
      <c r="AA50" s="154"/>
      <c r="AB50" s="154"/>
      <c r="AC50" s="155"/>
      <c r="AD50" s="153">
        <f>SUMIF('Приложение 2 к Разделу III'!B13:B52,"Овес 1-го класса",'Приложение 2 к Разделу III'!AY13:AY52)</f>
        <v>0</v>
      </c>
      <c r="AE50" s="154"/>
      <c r="AF50" s="154"/>
      <c r="AG50" s="154"/>
      <c r="AH50" s="154"/>
      <c r="AI50" s="154"/>
      <c r="AJ50" s="154"/>
      <c r="AK50" s="155"/>
      <c r="AL50" s="156">
        <f ca="1">M50+V50-AD50</f>
        <v>0</v>
      </c>
      <c r="AM50" s="157"/>
      <c r="AN50" s="157"/>
      <c r="AO50" s="157"/>
      <c r="AP50" s="157"/>
      <c r="AQ50" s="157"/>
      <c r="AR50" s="157"/>
      <c r="AS50" s="157"/>
      <c r="AT50" s="158"/>
    </row>
    <row r="51" spans="1:46" s="69" customFormat="1" ht="27.95" customHeight="1" x14ac:dyDescent="0.25">
      <c r="A51" s="194"/>
      <c r="B51" s="195"/>
      <c r="C51" s="195"/>
      <c r="D51" s="195"/>
      <c r="E51" s="195"/>
      <c r="F51" s="196"/>
      <c r="G51" s="160" t="s">
        <v>9</v>
      </c>
      <c r="H51" s="161"/>
      <c r="I51" s="161"/>
      <c r="J51" s="161"/>
      <c r="K51" s="161"/>
      <c r="L51" s="162"/>
      <c r="M51" s="163">
        <v>0</v>
      </c>
      <c r="N51" s="164"/>
      <c r="O51" s="164"/>
      <c r="P51" s="164"/>
      <c r="Q51" s="164"/>
      <c r="R51" s="164"/>
      <c r="S51" s="164"/>
      <c r="T51" s="164"/>
      <c r="U51" s="165"/>
      <c r="V51" s="153">
        <f ca="1">SUMIF('Приложение 1 к Разделу II'!D12:S63,"Овес 2-го класса",'Приложение 1 к Разделу II'!AX12:BC63)</f>
        <v>0</v>
      </c>
      <c r="W51" s="154"/>
      <c r="X51" s="154"/>
      <c r="Y51" s="154"/>
      <c r="Z51" s="154"/>
      <c r="AA51" s="154"/>
      <c r="AB51" s="154"/>
      <c r="AC51" s="155"/>
      <c r="AD51" s="153">
        <f>SUMIF('Приложение 2 к Разделу III'!B13:B52,"Овес 2-го класса",'Приложение 2 к Разделу III'!AY13:AY52)</f>
        <v>0</v>
      </c>
      <c r="AE51" s="154"/>
      <c r="AF51" s="154"/>
      <c r="AG51" s="154"/>
      <c r="AH51" s="154"/>
      <c r="AI51" s="154"/>
      <c r="AJ51" s="154"/>
      <c r="AK51" s="155"/>
      <c r="AL51" s="156">
        <f ca="1">M51+V51-AD51</f>
        <v>0</v>
      </c>
      <c r="AM51" s="157"/>
      <c r="AN51" s="157"/>
      <c r="AO51" s="157"/>
      <c r="AP51" s="157"/>
      <c r="AQ51" s="157"/>
      <c r="AR51" s="157"/>
      <c r="AS51" s="157"/>
      <c r="AT51" s="158"/>
    </row>
    <row r="52" spans="1:46" s="69" customFormat="1" ht="27.95" customHeight="1" x14ac:dyDescent="0.25">
      <c r="A52" s="194"/>
      <c r="B52" s="195"/>
      <c r="C52" s="195"/>
      <c r="D52" s="195"/>
      <c r="E52" s="195"/>
      <c r="F52" s="196"/>
      <c r="G52" s="160" t="s">
        <v>10</v>
      </c>
      <c r="H52" s="161"/>
      <c r="I52" s="161"/>
      <c r="J52" s="161"/>
      <c r="K52" s="161"/>
      <c r="L52" s="162"/>
      <c r="M52" s="163">
        <v>0</v>
      </c>
      <c r="N52" s="164"/>
      <c r="O52" s="164"/>
      <c r="P52" s="164"/>
      <c r="Q52" s="164"/>
      <c r="R52" s="164"/>
      <c r="S52" s="164"/>
      <c r="T52" s="164"/>
      <c r="U52" s="165"/>
      <c r="V52" s="153">
        <f ca="1">SUMIF('Приложение 1 к Разделу II'!D12:S63,"Овес 3-го класса",'Приложение 1 к Разделу II'!AX12:BC63)</f>
        <v>0</v>
      </c>
      <c r="W52" s="154"/>
      <c r="X52" s="154"/>
      <c r="Y52" s="154"/>
      <c r="Z52" s="154"/>
      <c r="AA52" s="154"/>
      <c r="AB52" s="154"/>
      <c r="AC52" s="155"/>
      <c r="AD52" s="153">
        <f>SUMIF('Приложение 2 к Разделу III'!B13:B52,"Овес 3-го класса",'Приложение 2 к Разделу III'!AY13:AY52)</f>
        <v>0</v>
      </c>
      <c r="AE52" s="154"/>
      <c r="AF52" s="154"/>
      <c r="AG52" s="154"/>
      <c r="AH52" s="154"/>
      <c r="AI52" s="154"/>
      <c r="AJ52" s="154"/>
      <c r="AK52" s="155"/>
      <c r="AL52" s="156">
        <f ca="1">M52+V52-AD52</f>
        <v>0</v>
      </c>
      <c r="AM52" s="157"/>
      <c r="AN52" s="157"/>
      <c r="AO52" s="157"/>
      <c r="AP52" s="157"/>
      <c r="AQ52" s="157"/>
      <c r="AR52" s="157"/>
      <c r="AS52" s="157"/>
      <c r="AT52" s="158"/>
    </row>
    <row r="53" spans="1:46" s="69" customFormat="1" ht="27.95" customHeight="1" x14ac:dyDescent="0.25">
      <c r="A53" s="197"/>
      <c r="B53" s="198"/>
      <c r="C53" s="198"/>
      <c r="D53" s="198"/>
      <c r="E53" s="198"/>
      <c r="F53" s="199"/>
      <c r="G53" s="160" t="s">
        <v>11</v>
      </c>
      <c r="H53" s="161"/>
      <c r="I53" s="161"/>
      <c r="J53" s="161"/>
      <c r="K53" s="161"/>
      <c r="L53" s="162"/>
      <c r="M53" s="163">
        <v>0</v>
      </c>
      <c r="N53" s="164"/>
      <c r="O53" s="164"/>
      <c r="P53" s="164"/>
      <c r="Q53" s="164"/>
      <c r="R53" s="164"/>
      <c r="S53" s="164"/>
      <c r="T53" s="164"/>
      <c r="U53" s="165"/>
      <c r="V53" s="153">
        <f ca="1">SUMIF('Приложение 1 к Разделу II'!D12:S63,"Овес 4-го класса",'Приложение 1 к Разделу II'!AX12:BC63)</f>
        <v>0</v>
      </c>
      <c r="W53" s="154"/>
      <c r="X53" s="154"/>
      <c r="Y53" s="154"/>
      <c r="Z53" s="154"/>
      <c r="AA53" s="154"/>
      <c r="AB53" s="154"/>
      <c r="AC53" s="155"/>
      <c r="AD53" s="153">
        <f>SUMIF('Приложение 2 к Разделу III'!B13:B52,"Овес 4-го класса",'Приложение 2 к Разделу III'!AY13:AY52)</f>
        <v>0</v>
      </c>
      <c r="AE53" s="154"/>
      <c r="AF53" s="154"/>
      <c r="AG53" s="154"/>
      <c r="AH53" s="154"/>
      <c r="AI53" s="154"/>
      <c r="AJ53" s="154"/>
      <c r="AK53" s="155"/>
      <c r="AL53" s="156">
        <f ca="1">M53+V53-AD53</f>
        <v>0</v>
      </c>
      <c r="AM53" s="157"/>
      <c r="AN53" s="157"/>
      <c r="AO53" s="157"/>
      <c r="AP53" s="157"/>
      <c r="AQ53" s="157"/>
      <c r="AR53" s="157"/>
      <c r="AS53" s="157"/>
      <c r="AT53" s="158"/>
    </row>
    <row r="54" spans="1:46" s="69" customFormat="1" ht="27.95" customHeight="1" x14ac:dyDescent="0.25">
      <c r="A54" s="176" t="s">
        <v>29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8"/>
      <c r="M54" s="166">
        <f>SUM(M55:U57)</f>
        <v>0</v>
      </c>
      <c r="N54" s="167"/>
      <c r="O54" s="167"/>
      <c r="P54" s="167"/>
      <c r="Q54" s="167"/>
      <c r="R54" s="167"/>
      <c r="S54" s="167"/>
      <c r="T54" s="167"/>
      <c r="U54" s="168"/>
      <c r="V54" s="166">
        <f ca="1">SUM(V55:AC57)</f>
        <v>0</v>
      </c>
      <c r="W54" s="167"/>
      <c r="X54" s="167"/>
      <c r="Y54" s="167"/>
      <c r="Z54" s="167"/>
      <c r="AA54" s="167"/>
      <c r="AB54" s="167"/>
      <c r="AC54" s="168"/>
      <c r="AD54" s="166">
        <f>SUM(AD55:AK57)</f>
        <v>0</v>
      </c>
      <c r="AE54" s="167"/>
      <c r="AF54" s="167"/>
      <c r="AG54" s="167"/>
      <c r="AH54" s="167"/>
      <c r="AI54" s="167"/>
      <c r="AJ54" s="167"/>
      <c r="AK54" s="168"/>
      <c r="AL54" s="169">
        <f ca="1">SUM(AL55:AT57)</f>
        <v>0</v>
      </c>
      <c r="AM54" s="170"/>
      <c r="AN54" s="170"/>
      <c r="AO54" s="170"/>
      <c r="AP54" s="170"/>
      <c r="AQ54" s="170"/>
      <c r="AR54" s="170"/>
      <c r="AS54" s="170"/>
      <c r="AT54" s="171"/>
    </row>
    <row r="55" spans="1:46" s="69" customFormat="1" ht="27.95" customHeight="1" x14ac:dyDescent="0.25">
      <c r="A55" s="191" t="s">
        <v>30</v>
      </c>
      <c r="B55" s="192"/>
      <c r="C55" s="192"/>
      <c r="D55" s="192"/>
      <c r="E55" s="192"/>
      <c r="F55" s="193"/>
      <c r="G55" s="160" t="s">
        <v>8</v>
      </c>
      <c r="H55" s="161"/>
      <c r="I55" s="161"/>
      <c r="J55" s="161"/>
      <c r="K55" s="161"/>
      <c r="L55" s="162"/>
      <c r="M55" s="163">
        <v>0</v>
      </c>
      <c r="N55" s="164"/>
      <c r="O55" s="164"/>
      <c r="P55" s="164"/>
      <c r="Q55" s="164"/>
      <c r="R55" s="164"/>
      <c r="S55" s="164"/>
      <c r="T55" s="164"/>
      <c r="U55" s="165"/>
      <c r="V55" s="153">
        <f ca="1">SUMIF('Приложение 1 к Разделу II'!D12:S63,"Гречка 1-го класса",'Приложение 1 к Разделу II'!AX12:BC63)</f>
        <v>0</v>
      </c>
      <c r="W55" s="154"/>
      <c r="X55" s="154"/>
      <c r="Y55" s="154"/>
      <c r="Z55" s="154"/>
      <c r="AA55" s="154"/>
      <c r="AB55" s="154"/>
      <c r="AC55" s="155"/>
      <c r="AD55" s="153">
        <f>SUMIF('Приложение 2 к Разделу III'!B13:B52,"Гречка 1-го класса",'Приложение 2 к Разделу III'!AY13:AY52)</f>
        <v>0</v>
      </c>
      <c r="AE55" s="154"/>
      <c r="AF55" s="154"/>
      <c r="AG55" s="154"/>
      <c r="AH55" s="154"/>
      <c r="AI55" s="154"/>
      <c r="AJ55" s="154"/>
      <c r="AK55" s="155"/>
      <c r="AL55" s="156">
        <f ca="1">M55+V55-AD55</f>
        <v>0</v>
      </c>
      <c r="AM55" s="157"/>
      <c r="AN55" s="157"/>
      <c r="AO55" s="157"/>
      <c r="AP55" s="157"/>
      <c r="AQ55" s="157"/>
      <c r="AR55" s="157"/>
      <c r="AS55" s="157"/>
      <c r="AT55" s="158"/>
    </row>
    <row r="56" spans="1:46" s="69" customFormat="1" ht="27.95" customHeight="1" x14ac:dyDescent="0.25">
      <c r="A56" s="194"/>
      <c r="B56" s="195"/>
      <c r="C56" s="195"/>
      <c r="D56" s="195"/>
      <c r="E56" s="195"/>
      <c r="F56" s="196"/>
      <c r="G56" s="160" t="s">
        <v>9</v>
      </c>
      <c r="H56" s="161"/>
      <c r="I56" s="161"/>
      <c r="J56" s="161"/>
      <c r="K56" s="161"/>
      <c r="L56" s="162"/>
      <c r="M56" s="163">
        <v>0</v>
      </c>
      <c r="N56" s="164"/>
      <c r="O56" s="164"/>
      <c r="P56" s="164"/>
      <c r="Q56" s="164"/>
      <c r="R56" s="164"/>
      <c r="S56" s="164"/>
      <c r="T56" s="164"/>
      <c r="U56" s="165"/>
      <c r="V56" s="153">
        <f ca="1">SUMIF('Приложение 1 к Разделу II'!D12:S63,"Гречка 2-го класса",'Приложение 1 к Разделу II'!AX12:BC63)</f>
        <v>0</v>
      </c>
      <c r="W56" s="154"/>
      <c r="X56" s="154"/>
      <c r="Y56" s="154"/>
      <c r="Z56" s="154"/>
      <c r="AA56" s="154"/>
      <c r="AB56" s="154"/>
      <c r="AC56" s="155"/>
      <c r="AD56" s="153">
        <f>SUMIF('Приложение 2 к Разделу III'!B13:B52,"Гречка 2-го класса",'Приложение 2 к Разделу III'!AY13:AY52)</f>
        <v>0</v>
      </c>
      <c r="AE56" s="154"/>
      <c r="AF56" s="154"/>
      <c r="AG56" s="154"/>
      <c r="AH56" s="154"/>
      <c r="AI56" s="154"/>
      <c r="AJ56" s="154"/>
      <c r="AK56" s="155"/>
      <c r="AL56" s="156">
        <f ca="1">M56+V56-AD56</f>
        <v>0</v>
      </c>
      <c r="AM56" s="157"/>
      <c r="AN56" s="157"/>
      <c r="AO56" s="157"/>
      <c r="AP56" s="157"/>
      <c r="AQ56" s="157"/>
      <c r="AR56" s="157"/>
      <c r="AS56" s="157"/>
      <c r="AT56" s="158"/>
    </row>
    <row r="57" spans="1:46" s="69" customFormat="1" ht="27.95" customHeight="1" x14ac:dyDescent="0.25">
      <c r="A57" s="197"/>
      <c r="B57" s="198"/>
      <c r="C57" s="198"/>
      <c r="D57" s="198"/>
      <c r="E57" s="198"/>
      <c r="F57" s="199"/>
      <c r="G57" s="160" t="s">
        <v>10</v>
      </c>
      <c r="H57" s="161"/>
      <c r="I57" s="161"/>
      <c r="J57" s="161"/>
      <c r="K57" s="161"/>
      <c r="L57" s="162"/>
      <c r="M57" s="163">
        <v>0</v>
      </c>
      <c r="N57" s="164"/>
      <c r="O57" s="164"/>
      <c r="P57" s="164"/>
      <c r="Q57" s="164"/>
      <c r="R57" s="164"/>
      <c r="S57" s="164"/>
      <c r="T57" s="164"/>
      <c r="U57" s="165"/>
      <c r="V57" s="153">
        <f ca="1">SUMIF('Приложение 1 к Разделу II'!D12:S63,"Гречка 3-го класса",'Приложение 1 к Разделу II'!AX12:BC63)</f>
        <v>0</v>
      </c>
      <c r="W57" s="154"/>
      <c r="X57" s="154"/>
      <c r="Y57" s="154"/>
      <c r="Z57" s="154"/>
      <c r="AA57" s="154"/>
      <c r="AB57" s="154"/>
      <c r="AC57" s="155"/>
      <c r="AD57" s="153">
        <f>SUMIF('Приложение 2 к Разделу III'!B13:B52,"Гречка 3-го класса",'Приложение 2 к Разделу III'!AY13:AY52)</f>
        <v>0</v>
      </c>
      <c r="AE57" s="154"/>
      <c r="AF57" s="154"/>
      <c r="AG57" s="154"/>
      <c r="AH57" s="154"/>
      <c r="AI57" s="154"/>
      <c r="AJ57" s="154"/>
      <c r="AK57" s="155"/>
      <c r="AL57" s="156">
        <f ca="1">M57+V57-AD57</f>
        <v>0</v>
      </c>
      <c r="AM57" s="157"/>
      <c r="AN57" s="157"/>
      <c r="AO57" s="157"/>
      <c r="AP57" s="157"/>
      <c r="AQ57" s="157"/>
      <c r="AR57" s="157"/>
      <c r="AS57" s="157"/>
      <c r="AT57" s="158"/>
    </row>
    <row r="58" spans="1:46" s="69" customFormat="1" ht="27.95" customHeight="1" x14ac:dyDescent="0.25">
      <c r="A58" s="211" t="s">
        <v>31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3"/>
      <c r="M58" s="163">
        <v>0</v>
      </c>
      <c r="N58" s="164"/>
      <c r="O58" s="164"/>
      <c r="P58" s="164"/>
      <c r="Q58" s="164"/>
      <c r="R58" s="164"/>
      <c r="S58" s="164"/>
      <c r="T58" s="164"/>
      <c r="U58" s="165"/>
      <c r="V58" s="153">
        <f ca="1">SUMIF('Приложение 1 к Разделу II'!D12:S63,"Сорго",'Приложение 1 к Разделу II'!AX12:BC63)</f>
        <v>0</v>
      </c>
      <c r="W58" s="154"/>
      <c r="X58" s="154"/>
      <c r="Y58" s="154"/>
      <c r="Z58" s="154"/>
      <c r="AA58" s="154"/>
      <c r="AB58" s="154"/>
      <c r="AC58" s="155"/>
      <c r="AD58" s="153">
        <f>SUMIF('Приложение 2 к Разделу III'!B13:B52,"Сорго",'Приложение 2 к Разделу III'!AY13:AY52)</f>
        <v>0</v>
      </c>
      <c r="AE58" s="154"/>
      <c r="AF58" s="154"/>
      <c r="AG58" s="154"/>
      <c r="AH58" s="154"/>
      <c r="AI58" s="154"/>
      <c r="AJ58" s="154"/>
      <c r="AK58" s="155"/>
      <c r="AL58" s="156">
        <f ca="1">M58+V58-AD58</f>
        <v>0</v>
      </c>
      <c r="AM58" s="157"/>
      <c r="AN58" s="157"/>
      <c r="AO58" s="157"/>
      <c r="AP58" s="157"/>
      <c r="AQ58" s="157"/>
      <c r="AR58" s="157"/>
      <c r="AS58" s="157"/>
      <c r="AT58" s="158"/>
    </row>
    <row r="59" spans="1:46" s="69" customFormat="1" ht="27.95" customHeight="1" x14ac:dyDescent="0.25">
      <c r="A59" s="188" t="s">
        <v>32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90"/>
      <c r="M59" s="166">
        <f>SUM(M60:U62)</f>
        <v>0</v>
      </c>
      <c r="N59" s="167"/>
      <c r="O59" s="167"/>
      <c r="P59" s="167"/>
      <c r="Q59" s="167"/>
      <c r="R59" s="167"/>
      <c r="S59" s="167"/>
      <c r="T59" s="167"/>
      <c r="U59" s="168"/>
      <c r="V59" s="166">
        <f ca="1">SUM(V60:AC62)</f>
        <v>0</v>
      </c>
      <c r="W59" s="167"/>
      <c r="X59" s="167"/>
      <c r="Y59" s="167"/>
      <c r="Z59" s="167"/>
      <c r="AA59" s="167"/>
      <c r="AB59" s="167"/>
      <c r="AC59" s="168"/>
      <c r="AD59" s="166">
        <f>SUM(AD60:AK62)</f>
        <v>0</v>
      </c>
      <c r="AE59" s="167"/>
      <c r="AF59" s="167"/>
      <c r="AG59" s="167"/>
      <c r="AH59" s="167"/>
      <c r="AI59" s="167"/>
      <c r="AJ59" s="167"/>
      <c r="AK59" s="168"/>
      <c r="AL59" s="169">
        <f ca="1">SUM(AL60:AT62)</f>
        <v>0</v>
      </c>
      <c r="AM59" s="170"/>
      <c r="AN59" s="170"/>
      <c r="AO59" s="170"/>
      <c r="AP59" s="170"/>
      <c r="AQ59" s="170"/>
      <c r="AR59" s="170"/>
      <c r="AS59" s="170"/>
      <c r="AT59" s="171"/>
    </row>
    <row r="60" spans="1:46" s="69" customFormat="1" ht="27.95" customHeight="1" x14ac:dyDescent="0.25">
      <c r="A60" s="179" t="s">
        <v>33</v>
      </c>
      <c r="B60" s="180"/>
      <c r="C60" s="180"/>
      <c r="D60" s="180"/>
      <c r="E60" s="180"/>
      <c r="F60" s="181"/>
      <c r="G60" s="160" t="s">
        <v>8</v>
      </c>
      <c r="H60" s="161"/>
      <c r="I60" s="161"/>
      <c r="J60" s="161"/>
      <c r="K60" s="161"/>
      <c r="L60" s="162"/>
      <c r="M60" s="163">
        <v>0</v>
      </c>
      <c r="N60" s="164"/>
      <c r="O60" s="164"/>
      <c r="P60" s="164"/>
      <c r="Q60" s="164"/>
      <c r="R60" s="164"/>
      <c r="S60" s="164"/>
      <c r="T60" s="164"/>
      <c r="U60" s="165"/>
      <c r="V60" s="153">
        <f ca="1">SUMIF('Приложение 1 к Разделу II'!D12:S63,"Просо 1-го класса",'Приложение 1 к Разделу II'!AX12:BC63)</f>
        <v>0</v>
      </c>
      <c r="W60" s="154"/>
      <c r="X60" s="154"/>
      <c r="Y60" s="154"/>
      <c r="Z60" s="154"/>
      <c r="AA60" s="154"/>
      <c r="AB60" s="154"/>
      <c r="AC60" s="155"/>
      <c r="AD60" s="153">
        <f>SUMIF('Приложение 2 к Разделу III'!B13:B52,"Просо 1-го класса",'Приложение 2 к Разделу III'!AY13:AY52)</f>
        <v>0</v>
      </c>
      <c r="AE60" s="154"/>
      <c r="AF60" s="154"/>
      <c r="AG60" s="154"/>
      <c r="AH60" s="154"/>
      <c r="AI60" s="154"/>
      <c r="AJ60" s="154"/>
      <c r="AK60" s="155"/>
      <c r="AL60" s="156">
        <f ca="1">M60+V60-AD60</f>
        <v>0</v>
      </c>
      <c r="AM60" s="157"/>
      <c r="AN60" s="157"/>
      <c r="AO60" s="157"/>
      <c r="AP60" s="157"/>
      <c r="AQ60" s="157"/>
      <c r="AR60" s="157"/>
      <c r="AS60" s="157"/>
      <c r="AT60" s="158"/>
    </row>
    <row r="61" spans="1:46" s="69" customFormat="1" ht="27.95" customHeight="1" x14ac:dyDescent="0.25">
      <c r="A61" s="182"/>
      <c r="B61" s="183"/>
      <c r="C61" s="183"/>
      <c r="D61" s="183"/>
      <c r="E61" s="183"/>
      <c r="F61" s="184"/>
      <c r="G61" s="160" t="s">
        <v>9</v>
      </c>
      <c r="H61" s="161"/>
      <c r="I61" s="161"/>
      <c r="J61" s="161"/>
      <c r="K61" s="161"/>
      <c r="L61" s="162"/>
      <c r="M61" s="163">
        <v>0</v>
      </c>
      <c r="N61" s="164"/>
      <c r="O61" s="164"/>
      <c r="P61" s="164"/>
      <c r="Q61" s="164"/>
      <c r="R61" s="164"/>
      <c r="S61" s="164"/>
      <c r="T61" s="164"/>
      <c r="U61" s="165"/>
      <c r="V61" s="153">
        <f ca="1">SUMIF('Приложение 1 к Разделу II'!D12:S63,"Просо 2-го класса",'Приложение 1 к Разделу II'!AX12:BC63)</f>
        <v>0</v>
      </c>
      <c r="W61" s="154"/>
      <c r="X61" s="154"/>
      <c r="Y61" s="154"/>
      <c r="Z61" s="154"/>
      <c r="AA61" s="154"/>
      <c r="AB61" s="154"/>
      <c r="AC61" s="155"/>
      <c r="AD61" s="153">
        <f>SUMIF('Приложение 2 к Разделу III'!B13:B52,"Просо 2-го класса",'Приложение 2 к Разделу III'!AY13:AY52)</f>
        <v>0</v>
      </c>
      <c r="AE61" s="154"/>
      <c r="AF61" s="154"/>
      <c r="AG61" s="154"/>
      <c r="AH61" s="154"/>
      <c r="AI61" s="154"/>
      <c r="AJ61" s="154"/>
      <c r="AK61" s="155"/>
      <c r="AL61" s="156">
        <f ca="1">M61+V61-AD61</f>
        <v>0</v>
      </c>
      <c r="AM61" s="157"/>
      <c r="AN61" s="157"/>
      <c r="AO61" s="157"/>
      <c r="AP61" s="157"/>
      <c r="AQ61" s="157"/>
      <c r="AR61" s="157"/>
      <c r="AS61" s="157"/>
      <c r="AT61" s="158"/>
    </row>
    <row r="62" spans="1:46" s="69" customFormat="1" ht="27.95" customHeight="1" x14ac:dyDescent="0.25">
      <c r="A62" s="185"/>
      <c r="B62" s="186"/>
      <c r="C62" s="186"/>
      <c r="D62" s="186"/>
      <c r="E62" s="186"/>
      <c r="F62" s="187"/>
      <c r="G62" s="160" t="s">
        <v>10</v>
      </c>
      <c r="H62" s="161"/>
      <c r="I62" s="161"/>
      <c r="J62" s="161"/>
      <c r="K62" s="161"/>
      <c r="L62" s="162"/>
      <c r="M62" s="163">
        <v>0</v>
      </c>
      <c r="N62" s="164"/>
      <c r="O62" s="164"/>
      <c r="P62" s="164"/>
      <c r="Q62" s="164"/>
      <c r="R62" s="164"/>
      <c r="S62" s="164"/>
      <c r="T62" s="164"/>
      <c r="U62" s="165"/>
      <c r="V62" s="153">
        <f ca="1">SUMIF('Приложение 1 к Разделу II'!D12:S63,"Просо 3-го класса",'Приложение 1 к Разделу II'!AX12:BC63)</f>
        <v>0</v>
      </c>
      <c r="W62" s="154"/>
      <c r="X62" s="154"/>
      <c r="Y62" s="154"/>
      <c r="Z62" s="154"/>
      <c r="AA62" s="154"/>
      <c r="AB62" s="154"/>
      <c r="AC62" s="155"/>
      <c r="AD62" s="153">
        <f>SUMIF('Приложение 2 к Разделу III'!B13:B52,"Просо 3-го класса",'Приложение 2 к Разделу III'!AY13:AY52)</f>
        <v>0</v>
      </c>
      <c r="AE62" s="154"/>
      <c r="AF62" s="154"/>
      <c r="AG62" s="154"/>
      <c r="AH62" s="154"/>
      <c r="AI62" s="154"/>
      <c r="AJ62" s="154"/>
      <c r="AK62" s="155"/>
      <c r="AL62" s="156">
        <f ca="1">M62+V62-AD62</f>
        <v>0</v>
      </c>
      <c r="AM62" s="157"/>
      <c r="AN62" s="157"/>
      <c r="AO62" s="157"/>
      <c r="AP62" s="157"/>
      <c r="AQ62" s="157"/>
      <c r="AR62" s="157"/>
      <c r="AS62" s="157"/>
      <c r="AT62" s="158"/>
    </row>
    <row r="63" spans="1:46" s="69" customFormat="1" ht="27.95" customHeight="1" x14ac:dyDescent="0.25">
      <c r="A63" s="188" t="s">
        <v>34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90"/>
      <c r="M63" s="166">
        <f>SUM(M64:U67)</f>
        <v>0</v>
      </c>
      <c r="N63" s="167"/>
      <c r="O63" s="167"/>
      <c r="P63" s="167"/>
      <c r="Q63" s="167"/>
      <c r="R63" s="167"/>
      <c r="S63" s="167"/>
      <c r="T63" s="167"/>
      <c r="U63" s="168"/>
      <c r="V63" s="166">
        <f ca="1">SUM(V64:AC67)</f>
        <v>0</v>
      </c>
      <c r="W63" s="167"/>
      <c r="X63" s="167"/>
      <c r="Y63" s="167"/>
      <c r="Z63" s="167"/>
      <c r="AA63" s="167"/>
      <c r="AB63" s="167"/>
      <c r="AC63" s="168"/>
      <c r="AD63" s="166">
        <f>SUM(AD64:AK67)</f>
        <v>0</v>
      </c>
      <c r="AE63" s="167"/>
      <c r="AF63" s="167"/>
      <c r="AG63" s="167"/>
      <c r="AH63" s="167"/>
      <c r="AI63" s="167"/>
      <c r="AJ63" s="167"/>
      <c r="AK63" s="168"/>
      <c r="AL63" s="169">
        <f ca="1">SUM(AL64:AT67)</f>
        <v>0</v>
      </c>
      <c r="AM63" s="170"/>
      <c r="AN63" s="170"/>
      <c r="AO63" s="170"/>
      <c r="AP63" s="170"/>
      <c r="AQ63" s="170"/>
      <c r="AR63" s="170"/>
      <c r="AS63" s="170"/>
      <c r="AT63" s="171"/>
    </row>
    <row r="64" spans="1:46" s="69" customFormat="1" ht="27.95" customHeight="1" x14ac:dyDescent="0.25">
      <c r="A64" s="179" t="s">
        <v>35</v>
      </c>
      <c r="B64" s="180"/>
      <c r="C64" s="180"/>
      <c r="D64" s="180"/>
      <c r="E64" s="180"/>
      <c r="F64" s="180"/>
      <c r="G64" s="160" t="s">
        <v>36</v>
      </c>
      <c r="H64" s="161"/>
      <c r="I64" s="161"/>
      <c r="J64" s="161"/>
      <c r="K64" s="161"/>
      <c r="L64" s="162"/>
      <c r="M64" s="164">
        <v>0</v>
      </c>
      <c r="N64" s="164"/>
      <c r="O64" s="164"/>
      <c r="P64" s="164"/>
      <c r="Q64" s="164"/>
      <c r="R64" s="164"/>
      <c r="S64" s="164"/>
      <c r="T64" s="164"/>
      <c r="U64" s="165"/>
      <c r="V64" s="153">
        <f ca="1">SUMIF('Приложение 1 к Разделу II'!D12:S63,"Рис высшего класса",'Приложение 1 к Разделу II'!AX12:BC63)</f>
        <v>0</v>
      </c>
      <c r="W64" s="154"/>
      <c r="X64" s="154"/>
      <c r="Y64" s="154"/>
      <c r="Z64" s="154"/>
      <c r="AA64" s="154"/>
      <c r="AB64" s="154"/>
      <c r="AC64" s="155"/>
      <c r="AD64" s="153">
        <f>SUMIF('Приложение 2 к Разделу III'!B13:B52,"Рис высшего класса",'Приложение 2 к Разделу III'!AY13:AY52)</f>
        <v>0</v>
      </c>
      <c r="AE64" s="154"/>
      <c r="AF64" s="154"/>
      <c r="AG64" s="154"/>
      <c r="AH64" s="154"/>
      <c r="AI64" s="154"/>
      <c r="AJ64" s="154"/>
      <c r="AK64" s="155"/>
      <c r="AL64" s="156">
        <f ca="1">M64+V64-AD64</f>
        <v>0</v>
      </c>
      <c r="AM64" s="157"/>
      <c r="AN64" s="157"/>
      <c r="AO64" s="157"/>
      <c r="AP64" s="157"/>
      <c r="AQ64" s="157"/>
      <c r="AR64" s="157"/>
      <c r="AS64" s="157"/>
      <c r="AT64" s="158"/>
    </row>
    <row r="65" spans="1:46" s="69" customFormat="1" ht="27.95" customHeight="1" x14ac:dyDescent="0.25">
      <c r="A65" s="182"/>
      <c r="B65" s="183"/>
      <c r="C65" s="183"/>
      <c r="D65" s="183"/>
      <c r="E65" s="183"/>
      <c r="F65" s="184"/>
      <c r="G65" s="160" t="s">
        <v>8</v>
      </c>
      <c r="H65" s="161"/>
      <c r="I65" s="161"/>
      <c r="J65" s="161"/>
      <c r="K65" s="161"/>
      <c r="L65" s="162"/>
      <c r="M65" s="163">
        <v>0</v>
      </c>
      <c r="N65" s="164"/>
      <c r="O65" s="164"/>
      <c r="P65" s="164"/>
      <c r="Q65" s="164"/>
      <c r="R65" s="164"/>
      <c r="S65" s="164"/>
      <c r="T65" s="164"/>
      <c r="U65" s="165"/>
      <c r="V65" s="153">
        <f ca="1">SUMIF('Приложение 1 к Разделу II'!D12:S63,"Рис 1-го класса",'Приложение 1 к Разделу II'!AX12:BC63)</f>
        <v>0</v>
      </c>
      <c r="W65" s="154"/>
      <c r="X65" s="154"/>
      <c r="Y65" s="154"/>
      <c r="Z65" s="154"/>
      <c r="AA65" s="154"/>
      <c r="AB65" s="154"/>
      <c r="AC65" s="155"/>
      <c r="AD65" s="153">
        <f>SUMIF('Приложение 2 к Разделу III'!B13:B52,"Рис 1-го класса",'Приложение 2 к Разделу III'!AY13:AY52)</f>
        <v>0</v>
      </c>
      <c r="AE65" s="154"/>
      <c r="AF65" s="154"/>
      <c r="AG65" s="154"/>
      <c r="AH65" s="154"/>
      <c r="AI65" s="154"/>
      <c r="AJ65" s="154"/>
      <c r="AK65" s="155"/>
      <c r="AL65" s="156">
        <f ca="1">M65+V65-AD65</f>
        <v>0</v>
      </c>
      <c r="AM65" s="157"/>
      <c r="AN65" s="157"/>
      <c r="AO65" s="157"/>
      <c r="AP65" s="157"/>
      <c r="AQ65" s="157"/>
      <c r="AR65" s="157"/>
      <c r="AS65" s="157"/>
      <c r="AT65" s="158"/>
    </row>
    <row r="66" spans="1:46" s="69" customFormat="1" ht="27.95" customHeight="1" x14ac:dyDescent="0.25">
      <c r="A66" s="182"/>
      <c r="B66" s="183"/>
      <c r="C66" s="183"/>
      <c r="D66" s="183"/>
      <c r="E66" s="183"/>
      <c r="F66" s="184"/>
      <c r="G66" s="160" t="s">
        <v>9</v>
      </c>
      <c r="H66" s="161"/>
      <c r="I66" s="161"/>
      <c r="J66" s="161"/>
      <c r="K66" s="161"/>
      <c r="L66" s="162"/>
      <c r="M66" s="163">
        <v>0</v>
      </c>
      <c r="N66" s="164"/>
      <c r="O66" s="164"/>
      <c r="P66" s="164"/>
      <c r="Q66" s="164"/>
      <c r="R66" s="164"/>
      <c r="S66" s="164"/>
      <c r="T66" s="164"/>
      <c r="U66" s="165"/>
      <c r="V66" s="153">
        <f ca="1">SUMIF('Приложение 1 к Разделу II'!D12:S63,"Рис 2-го класса",'Приложение 1 к Разделу II'!AX12:BC63)</f>
        <v>0</v>
      </c>
      <c r="W66" s="154"/>
      <c r="X66" s="154"/>
      <c r="Y66" s="154"/>
      <c r="Z66" s="154"/>
      <c r="AA66" s="154"/>
      <c r="AB66" s="154"/>
      <c r="AC66" s="155"/>
      <c r="AD66" s="153">
        <f>SUMIF('Приложение 2 к Разделу III'!B13:B52,"Рис 2-го класса",'Приложение 2 к Разделу III'!AY13:AY52)</f>
        <v>0</v>
      </c>
      <c r="AE66" s="154"/>
      <c r="AF66" s="154"/>
      <c r="AG66" s="154"/>
      <c r="AH66" s="154"/>
      <c r="AI66" s="154"/>
      <c r="AJ66" s="154"/>
      <c r="AK66" s="155"/>
      <c r="AL66" s="156">
        <f ca="1">M66+V66-AD66</f>
        <v>0</v>
      </c>
      <c r="AM66" s="157"/>
      <c r="AN66" s="157"/>
      <c r="AO66" s="157"/>
      <c r="AP66" s="157"/>
      <c r="AQ66" s="157"/>
      <c r="AR66" s="157"/>
      <c r="AS66" s="157"/>
      <c r="AT66" s="158"/>
    </row>
    <row r="67" spans="1:46" s="69" customFormat="1" ht="27.95" customHeight="1" x14ac:dyDescent="0.25">
      <c r="A67" s="185"/>
      <c r="B67" s="186"/>
      <c r="C67" s="186"/>
      <c r="D67" s="186"/>
      <c r="E67" s="186"/>
      <c r="F67" s="187"/>
      <c r="G67" s="160" t="s">
        <v>10</v>
      </c>
      <c r="H67" s="161"/>
      <c r="I67" s="161"/>
      <c r="J67" s="161"/>
      <c r="K67" s="161"/>
      <c r="L67" s="162"/>
      <c r="M67" s="163">
        <v>0</v>
      </c>
      <c r="N67" s="164"/>
      <c r="O67" s="164"/>
      <c r="P67" s="164"/>
      <c r="Q67" s="164"/>
      <c r="R67" s="164"/>
      <c r="S67" s="164"/>
      <c r="T67" s="164"/>
      <c r="U67" s="165"/>
      <c r="V67" s="153">
        <f ca="1">SUMIF('Приложение 1 к Разделу II'!D12:S63,"Рис 3-го класса",'Приложение 1 к Разделу II'!AX12:BC63)</f>
        <v>0</v>
      </c>
      <c r="W67" s="154"/>
      <c r="X67" s="154"/>
      <c r="Y67" s="154"/>
      <c r="Z67" s="154"/>
      <c r="AA67" s="154"/>
      <c r="AB67" s="154"/>
      <c r="AC67" s="155"/>
      <c r="AD67" s="153">
        <f>SUMIF('Приложение 2 к Разделу III'!B13:B52,"Рис 3-го класса",'Приложение 2 к Разделу III'!AY13:AY52)</f>
        <v>0</v>
      </c>
      <c r="AE67" s="154"/>
      <c r="AF67" s="154"/>
      <c r="AG67" s="154"/>
      <c r="AH67" s="154"/>
      <c r="AI67" s="154"/>
      <c r="AJ67" s="154"/>
      <c r="AK67" s="155"/>
      <c r="AL67" s="156">
        <f ca="1">M67+V67-AD67</f>
        <v>0</v>
      </c>
      <c r="AM67" s="157"/>
      <c r="AN67" s="157"/>
      <c r="AO67" s="157"/>
      <c r="AP67" s="157"/>
      <c r="AQ67" s="157"/>
      <c r="AR67" s="157"/>
      <c r="AS67" s="157"/>
      <c r="AT67" s="158"/>
    </row>
    <row r="68" spans="1:46" s="69" customFormat="1" ht="27.95" customHeight="1" x14ac:dyDescent="0.25">
      <c r="A68" s="237" t="s">
        <v>37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9"/>
      <c r="M68" s="163">
        <v>0</v>
      </c>
      <c r="N68" s="164"/>
      <c r="O68" s="164"/>
      <c r="P68" s="164"/>
      <c r="Q68" s="164"/>
      <c r="R68" s="164"/>
      <c r="S68" s="164"/>
      <c r="T68" s="164"/>
      <c r="U68" s="165"/>
      <c r="V68" s="153">
        <f ca="1">SUMIF('Приложение 1 к Разделу II'!D12:S63,"Зернобобовые (кроме гороха)",'Приложение 1 к Разделу II'!AX12:BC63)</f>
        <v>0</v>
      </c>
      <c r="W68" s="154"/>
      <c r="X68" s="154"/>
      <c r="Y68" s="154"/>
      <c r="Z68" s="154"/>
      <c r="AA68" s="154"/>
      <c r="AB68" s="154"/>
      <c r="AC68" s="155"/>
      <c r="AD68" s="153">
        <f>SUMIF('Приложение 2 к Разделу III'!B13:B52,"Зернобобовые (кроме гороха)",'Приложение 2 к Разделу III'!AY13:AY52)</f>
        <v>0</v>
      </c>
      <c r="AE68" s="154"/>
      <c r="AF68" s="154"/>
      <c r="AG68" s="154"/>
      <c r="AH68" s="154"/>
      <c r="AI68" s="154"/>
      <c r="AJ68" s="154"/>
      <c r="AK68" s="155"/>
      <c r="AL68" s="156">
        <f ca="1">M68+V68-AD68</f>
        <v>0</v>
      </c>
      <c r="AM68" s="157"/>
      <c r="AN68" s="157"/>
      <c r="AO68" s="157"/>
      <c r="AP68" s="157"/>
      <c r="AQ68" s="157"/>
      <c r="AR68" s="157"/>
      <c r="AS68" s="157"/>
      <c r="AT68" s="158"/>
    </row>
    <row r="69" spans="1:46" s="69" customFormat="1" ht="27.95" customHeight="1" x14ac:dyDescent="0.25">
      <c r="A69" s="188" t="s">
        <v>64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90"/>
      <c r="M69" s="166">
        <f>SUM(M70:U72)</f>
        <v>0</v>
      </c>
      <c r="N69" s="167"/>
      <c r="O69" s="167"/>
      <c r="P69" s="167"/>
      <c r="Q69" s="167"/>
      <c r="R69" s="167"/>
      <c r="S69" s="167"/>
      <c r="T69" s="167"/>
      <c r="U69" s="168"/>
      <c r="V69" s="166">
        <f ca="1">SUM(V70:AC72)</f>
        <v>0</v>
      </c>
      <c r="W69" s="167"/>
      <c r="X69" s="167"/>
      <c r="Y69" s="167"/>
      <c r="Z69" s="167"/>
      <c r="AA69" s="167"/>
      <c r="AB69" s="167"/>
      <c r="AC69" s="168"/>
      <c r="AD69" s="166">
        <f>SUM(AD70:AK72)</f>
        <v>0</v>
      </c>
      <c r="AE69" s="167"/>
      <c r="AF69" s="167"/>
      <c r="AG69" s="167"/>
      <c r="AH69" s="167"/>
      <c r="AI69" s="167"/>
      <c r="AJ69" s="167"/>
      <c r="AK69" s="168"/>
      <c r="AL69" s="169">
        <f ca="1">SUM(AL70:AT72)</f>
        <v>0</v>
      </c>
      <c r="AM69" s="170"/>
      <c r="AN69" s="170"/>
      <c r="AO69" s="170"/>
      <c r="AP69" s="170"/>
      <c r="AQ69" s="170"/>
      <c r="AR69" s="170"/>
      <c r="AS69" s="170"/>
      <c r="AT69" s="171"/>
    </row>
    <row r="70" spans="1:46" s="69" customFormat="1" ht="27.95" customHeight="1" x14ac:dyDescent="0.25">
      <c r="A70" s="179" t="s">
        <v>38</v>
      </c>
      <c r="B70" s="180"/>
      <c r="C70" s="180"/>
      <c r="D70" s="180"/>
      <c r="E70" s="180"/>
      <c r="F70" s="181"/>
      <c r="G70" s="160" t="s">
        <v>8</v>
      </c>
      <c r="H70" s="161"/>
      <c r="I70" s="161"/>
      <c r="J70" s="161"/>
      <c r="K70" s="161"/>
      <c r="L70" s="162"/>
      <c r="M70" s="163">
        <v>0</v>
      </c>
      <c r="N70" s="164"/>
      <c r="O70" s="164"/>
      <c r="P70" s="164"/>
      <c r="Q70" s="164"/>
      <c r="R70" s="164"/>
      <c r="S70" s="164"/>
      <c r="T70" s="164"/>
      <c r="U70" s="165"/>
      <c r="V70" s="153">
        <f ca="1">SUMIF('Приложение 1 к Разделу II'!D12:S63,"Горох 1-го класса",'Приложение 1 к Разделу II'!AX12:BC63)</f>
        <v>0</v>
      </c>
      <c r="W70" s="154"/>
      <c r="X70" s="154"/>
      <c r="Y70" s="154"/>
      <c r="Z70" s="154"/>
      <c r="AA70" s="154"/>
      <c r="AB70" s="154"/>
      <c r="AC70" s="155"/>
      <c r="AD70" s="153">
        <f>SUMIF('Приложение 2 к Разделу III'!B13:B52,"Горох 1-го класса",'Приложение 2 к Разделу III'!AY13:AY52)</f>
        <v>0</v>
      </c>
      <c r="AE70" s="154"/>
      <c r="AF70" s="154"/>
      <c r="AG70" s="154"/>
      <c r="AH70" s="154"/>
      <c r="AI70" s="154"/>
      <c r="AJ70" s="154"/>
      <c r="AK70" s="155"/>
      <c r="AL70" s="156">
        <f ca="1">M70+V70-AD70</f>
        <v>0</v>
      </c>
      <c r="AM70" s="157"/>
      <c r="AN70" s="157"/>
      <c r="AO70" s="157"/>
      <c r="AP70" s="157"/>
      <c r="AQ70" s="157"/>
      <c r="AR70" s="157"/>
      <c r="AS70" s="157"/>
      <c r="AT70" s="158"/>
    </row>
    <row r="71" spans="1:46" s="69" customFormat="1" ht="27.95" customHeight="1" x14ac:dyDescent="0.25">
      <c r="A71" s="182"/>
      <c r="B71" s="183"/>
      <c r="C71" s="183"/>
      <c r="D71" s="183"/>
      <c r="E71" s="183"/>
      <c r="F71" s="184"/>
      <c r="G71" s="160" t="s">
        <v>9</v>
      </c>
      <c r="H71" s="161"/>
      <c r="I71" s="161"/>
      <c r="J71" s="161"/>
      <c r="K71" s="161"/>
      <c r="L71" s="162"/>
      <c r="M71" s="163">
        <v>0</v>
      </c>
      <c r="N71" s="164"/>
      <c r="O71" s="164"/>
      <c r="P71" s="164"/>
      <c r="Q71" s="164"/>
      <c r="R71" s="164"/>
      <c r="S71" s="164"/>
      <c r="T71" s="164"/>
      <c r="U71" s="165"/>
      <c r="V71" s="153">
        <f ca="1">SUMIF('Приложение 1 к Разделу II'!D12:S63,"Горох 2-го класса",'Приложение 1 к Разделу II'!AX12:BC63)</f>
        <v>0</v>
      </c>
      <c r="W71" s="154"/>
      <c r="X71" s="154"/>
      <c r="Y71" s="154"/>
      <c r="Z71" s="154"/>
      <c r="AA71" s="154"/>
      <c r="AB71" s="154"/>
      <c r="AC71" s="155"/>
      <c r="AD71" s="153">
        <f>SUMIF('Приложение 2 к Разделу III'!B13:B52,"Горох 2-го класса",'Приложение 2 к Разделу III'!AY13:AY52)</f>
        <v>0</v>
      </c>
      <c r="AE71" s="154"/>
      <c r="AF71" s="154"/>
      <c r="AG71" s="154"/>
      <c r="AH71" s="154"/>
      <c r="AI71" s="154"/>
      <c r="AJ71" s="154"/>
      <c r="AK71" s="155"/>
      <c r="AL71" s="156">
        <f ca="1">M71+V71-AD71</f>
        <v>0</v>
      </c>
      <c r="AM71" s="157"/>
      <c r="AN71" s="157"/>
      <c r="AO71" s="157"/>
      <c r="AP71" s="157"/>
      <c r="AQ71" s="157"/>
      <c r="AR71" s="157"/>
      <c r="AS71" s="157"/>
      <c r="AT71" s="158"/>
    </row>
    <row r="72" spans="1:46" s="69" customFormat="1" ht="27.95" customHeight="1" x14ac:dyDescent="0.25">
      <c r="A72" s="185"/>
      <c r="B72" s="186"/>
      <c r="C72" s="186"/>
      <c r="D72" s="186"/>
      <c r="E72" s="186"/>
      <c r="F72" s="187"/>
      <c r="G72" s="160" t="s">
        <v>10</v>
      </c>
      <c r="H72" s="161"/>
      <c r="I72" s="161"/>
      <c r="J72" s="161"/>
      <c r="K72" s="161"/>
      <c r="L72" s="162"/>
      <c r="M72" s="163">
        <v>0</v>
      </c>
      <c r="N72" s="164"/>
      <c r="O72" s="164"/>
      <c r="P72" s="164"/>
      <c r="Q72" s="164"/>
      <c r="R72" s="164"/>
      <c r="S72" s="164"/>
      <c r="T72" s="164"/>
      <c r="U72" s="165"/>
      <c r="V72" s="153">
        <f ca="1">SUMIF('Приложение 1 к Разделу II'!D12:S63,"Горох 3-го класса",'Приложение 1 к Разделу II'!AX12:BC63)</f>
        <v>0</v>
      </c>
      <c r="W72" s="154"/>
      <c r="X72" s="154"/>
      <c r="Y72" s="154"/>
      <c r="Z72" s="154"/>
      <c r="AA72" s="154"/>
      <c r="AB72" s="154"/>
      <c r="AC72" s="155"/>
      <c r="AD72" s="153">
        <f>SUMIF('Приложение 2 к Разделу III'!B13:B52,"Горох 3-го класса",'Приложение 2 к Разделу III'!AY13:AY52)</f>
        <v>0</v>
      </c>
      <c r="AE72" s="154"/>
      <c r="AF72" s="154"/>
      <c r="AG72" s="154"/>
      <c r="AH72" s="154"/>
      <c r="AI72" s="154"/>
      <c r="AJ72" s="154"/>
      <c r="AK72" s="155"/>
      <c r="AL72" s="156">
        <f ca="1">M72+V72-AD72</f>
        <v>0</v>
      </c>
      <c r="AM72" s="157"/>
      <c r="AN72" s="157"/>
      <c r="AO72" s="157"/>
      <c r="AP72" s="157"/>
      <c r="AQ72" s="157"/>
      <c r="AR72" s="157"/>
      <c r="AS72" s="157"/>
      <c r="AT72" s="158"/>
    </row>
    <row r="73" spans="1:46" s="69" customFormat="1" ht="27.95" customHeight="1" x14ac:dyDescent="0.25">
      <c r="A73" s="237" t="s">
        <v>39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9"/>
      <c r="M73" s="163">
        <v>0</v>
      </c>
      <c r="N73" s="164"/>
      <c r="O73" s="164"/>
      <c r="P73" s="164"/>
      <c r="Q73" s="164"/>
      <c r="R73" s="164"/>
      <c r="S73" s="164"/>
      <c r="T73" s="164"/>
      <c r="U73" s="165"/>
      <c r="V73" s="153">
        <f ca="1">SUMIF('Приложение 1 к Разделу II'!D12:S63,"Вика",'Приложение 1 к Разделу II'!AX12:BC63)</f>
        <v>0</v>
      </c>
      <c r="W73" s="154"/>
      <c r="X73" s="154"/>
      <c r="Y73" s="154"/>
      <c r="Z73" s="154"/>
      <c r="AA73" s="154"/>
      <c r="AB73" s="154"/>
      <c r="AC73" s="155"/>
      <c r="AD73" s="153">
        <f>SUMIF('Приложение 2 к Разделу III'!B13:B52,"Вика",'Приложение 2 к Разделу III'!AY13:AY52)</f>
        <v>0</v>
      </c>
      <c r="AE73" s="154"/>
      <c r="AF73" s="154"/>
      <c r="AG73" s="154"/>
      <c r="AH73" s="154"/>
      <c r="AI73" s="154"/>
      <c r="AJ73" s="154"/>
      <c r="AK73" s="155"/>
      <c r="AL73" s="156">
        <f ca="1">M73+V73-AD73</f>
        <v>0</v>
      </c>
      <c r="AM73" s="157"/>
      <c r="AN73" s="157"/>
      <c r="AO73" s="157"/>
      <c r="AP73" s="157"/>
      <c r="AQ73" s="157"/>
      <c r="AR73" s="157"/>
      <c r="AS73" s="157"/>
      <c r="AT73" s="158"/>
    </row>
    <row r="74" spans="1:46" s="69" customFormat="1" ht="27.95" customHeight="1" x14ac:dyDescent="0.25">
      <c r="A74" s="237" t="s">
        <v>40</v>
      </c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9"/>
      <c r="M74" s="163">
        <v>0</v>
      </c>
      <c r="N74" s="164"/>
      <c r="O74" s="164"/>
      <c r="P74" s="164"/>
      <c r="Q74" s="164"/>
      <c r="R74" s="164"/>
      <c r="S74" s="164"/>
      <c r="T74" s="164"/>
      <c r="U74" s="165"/>
      <c r="V74" s="153">
        <f ca="1">SUMIF('Приложение 1 к Разделу II'!D12:S63,"Зерно смесь",'Приложение 1 к Разделу II'!AX12:BC63)</f>
        <v>0</v>
      </c>
      <c r="W74" s="154"/>
      <c r="X74" s="154"/>
      <c r="Y74" s="154"/>
      <c r="Z74" s="154"/>
      <c r="AA74" s="154"/>
      <c r="AB74" s="154"/>
      <c r="AC74" s="155"/>
      <c r="AD74" s="153">
        <f>SUMIF('Приложение 2 к Разделу III'!B13:B52,"Зерно смесь",'Приложение 2 к Разделу III'!AY13:AY52)</f>
        <v>0</v>
      </c>
      <c r="AE74" s="154"/>
      <c r="AF74" s="154"/>
      <c r="AG74" s="154"/>
      <c r="AH74" s="154"/>
      <c r="AI74" s="154"/>
      <c r="AJ74" s="154"/>
      <c r="AK74" s="155"/>
      <c r="AL74" s="156">
        <f ca="1">M74+V74-AD74</f>
        <v>0</v>
      </c>
      <c r="AM74" s="157"/>
      <c r="AN74" s="157"/>
      <c r="AO74" s="157"/>
      <c r="AP74" s="157"/>
      <c r="AQ74" s="157"/>
      <c r="AR74" s="157"/>
      <c r="AS74" s="157"/>
      <c r="AT74" s="158"/>
    </row>
    <row r="75" spans="1:46" s="69" customFormat="1" ht="27.95" customHeight="1" x14ac:dyDescent="0.25">
      <c r="A75" s="228" t="s">
        <v>41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30"/>
      <c r="M75" s="166">
        <f>M17+M23+M30+M34+M38+M43+M48+M49+M54+M58+M59+M63+M68+M69+M73+M74</f>
        <v>0</v>
      </c>
      <c r="N75" s="167"/>
      <c r="O75" s="167"/>
      <c r="P75" s="167"/>
      <c r="Q75" s="167"/>
      <c r="R75" s="167"/>
      <c r="S75" s="167"/>
      <c r="T75" s="167"/>
      <c r="U75" s="168"/>
      <c r="V75" s="166">
        <f ca="1">V17+V23+V30+V34+V38+V43+V48+V49+V54+V58+V59+V63+V68+V69+V73+V74</f>
        <v>0</v>
      </c>
      <c r="W75" s="167"/>
      <c r="X75" s="167"/>
      <c r="Y75" s="167"/>
      <c r="Z75" s="167"/>
      <c r="AA75" s="167"/>
      <c r="AB75" s="167"/>
      <c r="AC75" s="168"/>
      <c r="AD75" s="166">
        <f>AD17+AD23+AD30+AD34+AD38+AD43+AD48+AD49+AD54+AD58+AD59+AD63+AD68+AD69+AD73+AD74</f>
        <v>0</v>
      </c>
      <c r="AE75" s="167"/>
      <c r="AF75" s="167"/>
      <c r="AG75" s="167"/>
      <c r="AH75" s="167"/>
      <c r="AI75" s="167"/>
      <c r="AJ75" s="167"/>
      <c r="AK75" s="168"/>
      <c r="AL75" s="166">
        <f ca="1">AL17+AL23+AL30+AL34+AL38+AL43+AL48+AL49+AL54+AL58+AL59+AL63+AL68+AL69+AL73+AL74</f>
        <v>0</v>
      </c>
      <c r="AM75" s="167"/>
      <c r="AN75" s="167"/>
      <c r="AO75" s="167"/>
      <c r="AP75" s="167"/>
      <c r="AQ75" s="167"/>
      <c r="AR75" s="167"/>
      <c r="AS75" s="167"/>
      <c r="AT75" s="168"/>
    </row>
    <row r="76" spans="1:46" s="69" customFormat="1" ht="27.95" customHeight="1" x14ac:dyDescent="0.25">
      <c r="A76" s="225" t="s">
        <v>42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7"/>
      <c r="M76" s="163">
        <v>0</v>
      </c>
      <c r="N76" s="164"/>
      <c r="O76" s="164"/>
      <c r="P76" s="164"/>
      <c r="Q76" s="164"/>
      <c r="R76" s="164"/>
      <c r="S76" s="164"/>
      <c r="T76" s="164"/>
      <c r="U76" s="165"/>
      <c r="V76" s="153">
        <f ca="1">SUMIF('Приложение 1 к Разделу II'!D12:S63,"Соя",'Приложение 1 к Разделу II'!AX12:BC63)</f>
        <v>0</v>
      </c>
      <c r="W76" s="154"/>
      <c r="X76" s="154"/>
      <c r="Y76" s="154"/>
      <c r="Z76" s="154"/>
      <c r="AA76" s="154"/>
      <c r="AB76" s="154"/>
      <c r="AC76" s="155"/>
      <c r="AD76" s="153">
        <f>SUMIF('Приложение 2 к Разделу III'!B13:B52,"Соя",'Приложение 2 к Разделу III'!AY13:AY52)</f>
        <v>0</v>
      </c>
      <c r="AE76" s="154"/>
      <c r="AF76" s="154"/>
      <c r="AG76" s="154"/>
      <c r="AH76" s="154"/>
      <c r="AI76" s="154"/>
      <c r="AJ76" s="154"/>
      <c r="AK76" s="155"/>
      <c r="AL76" s="156">
        <f t="shared" ref="AL76:AL83" ca="1" si="1">M76+V76-AD76</f>
        <v>0</v>
      </c>
      <c r="AM76" s="157"/>
      <c r="AN76" s="157"/>
      <c r="AO76" s="157"/>
      <c r="AP76" s="157"/>
      <c r="AQ76" s="157"/>
      <c r="AR76" s="157"/>
      <c r="AS76" s="157"/>
      <c r="AT76" s="158"/>
    </row>
    <row r="77" spans="1:46" s="69" customFormat="1" ht="27.95" customHeight="1" x14ac:dyDescent="0.25">
      <c r="A77" s="179" t="s">
        <v>43</v>
      </c>
      <c r="B77" s="180"/>
      <c r="C77" s="180"/>
      <c r="D77" s="180"/>
      <c r="E77" s="180"/>
      <c r="F77" s="181"/>
      <c r="G77" s="225" t="s">
        <v>44</v>
      </c>
      <c r="H77" s="226"/>
      <c r="I77" s="226"/>
      <c r="J77" s="226"/>
      <c r="K77" s="226"/>
      <c r="L77" s="227"/>
      <c r="M77" s="163">
        <v>0</v>
      </c>
      <c r="N77" s="164"/>
      <c r="O77" s="164"/>
      <c r="P77" s="164"/>
      <c r="Q77" s="164"/>
      <c r="R77" s="164"/>
      <c r="S77" s="164"/>
      <c r="T77" s="164"/>
      <c r="U77" s="165"/>
      <c r="V77" s="153">
        <f ca="1">SUMIF('Приложение 1 к Разделу II'!D12:S63,"Семена льна кудряша",'Приложение 1 к Разделу II'!AX12:BC63)</f>
        <v>0</v>
      </c>
      <c r="W77" s="154"/>
      <c r="X77" s="154"/>
      <c r="Y77" s="154"/>
      <c r="Z77" s="154"/>
      <c r="AA77" s="154"/>
      <c r="AB77" s="154"/>
      <c r="AC77" s="155"/>
      <c r="AD77" s="153">
        <f>SUMIF('Приложение 2 к Разделу III'!B13:B52,"Семена льна кудряша",'Приложение 2 к Разделу III'!AY13:AY52)</f>
        <v>0</v>
      </c>
      <c r="AE77" s="154"/>
      <c r="AF77" s="154"/>
      <c r="AG77" s="154"/>
      <c r="AH77" s="154"/>
      <c r="AI77" s="154"/>
      <c r="AJ77" s="154"/>
      <c r="AK77" s="155"/>
      <c r="AL77" s="156">
        <f t="shared" ca="1" si="1"/>
        <v>0</v>
      </c>
      <c r="AM77" s="157"/>
      <c r="AN77" s="157"/>
      <c r="AO77" s="157"/>
      <c r="AP77" s="157"/>
      <c r="AQ77" s="157"/>
      <c r="AR77" s="157"/>
      <c r="AS77" s="157"/>
      <c r="AT77" s="158"/>
    </row>
    <row r="78" spans="1:46" s="69" customFormat="1" ht="27.95" customHeight="1" x14ac:dyDescent="0.25">
      <c r="A78" s="185"/>
      <c r="B78" s="186"/>
      <c r="C78" s="186"/>
      <c r="D78" s="186"/>
      <c r="E78" s="186"/>
      <c r="F78" s="187"/>
      <c r="G78" s="225" t="s">
        <v>45</v>
      </c>
      <c r="H78" s="226"/>
      <c r="I78" s="226"/>
      <c r="J78" s="226"/>
      <c r="K78" s="226"/>
      <c r="L78" s="227"/>
      <c r="M78" s="163">
        <v>0</v>
      </c>
      <c r="N78" s="164"/>
      <c r="O78" s="164"/>
      <c r="P78" s="164"/>
      <c r="Q78" s="164"/>
      <c r="R78" s="164"/>
      <c r="S78" s="164"/>
      <c r="T78" s="164"/>
      <c r="U78" s="165"/>
      <c r="V78" s="153">
        <f ca="1">SUMIF('Приложение 1 к Разделу II'!D12:S63,"Семена льна долгунца",'Приложение 1 к Разделу II'!AX12:BC63)</f>
        <v>0</v>
      </c>
      <c r="W78" s="154"/>
      <c r="X78" s="154"/>
      <c r="Y78" s="154"/>
      <c r="Z78" s="154"/>
      <c r="AA78" s="154"/>
      <c r="AB78" s="154"/>
      <c r="AC78" s="155"/>
      <c r="AD78" s="153">
        <f>SUMIF('Приложение 2 к Разделу III'!B13:B52,"Семена льна долгунца",'Приложение 2 к Разделу III'!AY13:AY52)</f>
        <v>0</v>
      </c>
      <c r="AE78" s="154"/>
      <c r="AF78" s="154"/>
      <c r="AG78" s="154"/>
      <c r="AH78" s="154"/>
      <c r="AI78" s="154"/>
      <c r="AJ78" s="154"/>
      <c r="AK78" s="155"/>
      <c r="AL78" s="156">
        <f t="shared" ca="1" si="1"/>
        <v>0</v>
      </c>
      <c r="AM78" s="157"/>
      <c r="AN78" s="157"/>
      <c r="AO78" s="157"/>
      <c r="AP78" s="157"/>
      <c r="AQ78" s="157"/>
      <c r="AR78" s="157"/>
      <c r="AS78" s="157"/>
      <c r="AT78" s="158"/>
    </row>
    <row r="79" spans="1:46" s="69" customFormat="1" ht="27.95" customHeight="1" x14ac:dyDescent="0.25">
      <c r="A79" s="225" t="s">
        <v>46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7"/>
      <c r="M79" s="163">
        <v>0</v>
      </c>
      <c r="N79" s="164"/>
      <c r="O79" s="164"/>
      <c r="P79" s="164"/>
      <c r="Q79" s="164"/>
      <c r="R79" s="164"/>
      <c r="S79" s="164"/>
      <c r="T79" s="164"/>
      <c r="U79" s="165"/>
      <c r="V79" s="153">
        <f ca="1">SUMIF('Приложение 1 к Разделу II'!D12:S63,"Семена горчицы",'Приложение 1 к Разделу II'!AX12:BC63)</f>
        <v>0</v>
      </c>
      <c r="W79" s="154"/>
      <c r="X79" s="154"/>
      <c r="Y79" s="154"/>
      <c r="Z79" s="154"/>
      <c r="AA79" s="154"/>
      <c r="AB79" s="154"/>
      <c r="AC79" s="155"/>
      <c r="AD79" s="153">
        <f>SUMIF('Приложение 2 к Разделу III'!B13:B52,"Семена горчицы",'Приложение 2 к Разделу III'!AY13:AY52)</f>
        <v>0</v>
      </c>
      <c r="AE79" s="154"/>
      <c r="AF79" s="154"/>
      <c r="AG79" s="154"/>
      <c r="AH79" s="154"/>
      <c r="AI79" s="154"/>
      <c r="AJ79" s="154"/>
      <c r="AK79" s="155"/>
      <c r="AL79" s="156">
        <f t="shared" ca="1" si="1"/>
        <v>0</v>
      </c>
      <c r="AM79" s="157"/>
      <c r="AN79" s="157"/>
      <c r="AO79" s="157"/>
      <c r="AP79" s="157"/>
      <c r="AQ79" s="157"/>
      <c r="AR79" s="157"/>
      <c r="AS79" s="157"/>
      <c r="AT79" s="158"/>
    </row>
    <row r="80" spans="1:46" s="69" customFormat="1" ht="27.95" customHeight="1" x14ac:dyDescent="0.4">
      <c r="A80" s="179" t="s">
        <v>47</v>
      </c>
      <c r="B80" s="180"/>
      <c r="C80" s="180"/>
      <c r="D80" s="180"/>
      <c r="E80" s="180"/>
      <c r="F80" s="181"/>
      <c r="G80" s="247" t="s">
        <v>48</v>
      </c>
      <c r="H80" s="248"/>
      <c r="I80" s="248"/>
      <c r="J80" s="248"/>
      <c r="K80" s="248"/>
      <c r="L80" s="249"/>
      <c r="M80" s="163">
        <v>0</v>
      </c>
      <c r="N80" s="164"/>
      <c r="O80" s="164"/>
      <c r="P80" s="164"/>
      <c r="Q80" s="164"/>
      <c r="R80" s="164"/>
      <c r="S80" s="164"/>
      <c r="T80" s="164"/>
      <c r="U80" s="165"/>
      <c r="V80" s="153">
        <f ca="1">SUMIF('Приложение 1 к Разделу II'!D12:S63,"Семена рапса высшего класса",'Приложение 1 к Разделу II'!AX12:BC63)</f>
        <v>0</v>
      </c>
      <c r="W80" s="154"/>
      <c r="X80" s="154"/>
      <c r="Y80" s="154"/>
      <c r="Z80" s="154"/>
      <c r="AA80" s="154"/>
      <c r="AB80" s="154"/>
      <c r="AC80" s="155"/>
      <c r="AD80" s="153">
        <f>SUMIF('Приложение 2 к Разделу III'!B13:B52,"Семена рапса высшего класса",'Приложение 2 к Разделу III'!AY13:AY52)</f>
        <v>0</v>
      </c>
      <c r="AE80" s="154"/>
      <c r="AF80" s="154"/>
      <c r="AG80" s="154"/>
      <c r="AH80" s="154"/>
      <c r="AI80" s="154"/>
      <c r="AJ80" s="154"/>
      <c r="AK80" s="155"/>
      <c r="AL80" s="156">
        <f t="shared" ca="1" si="1"/>
        <v>0</v>
      </c>
      <c r="AM80" s="157"/>
      <c r="AN80" s="157"/>
      <c r="AO80" s="157"/>
      <c r="AP80" s="157"/>
      <c r="AQ80" s="157"/>
      <c r="AR80" s="157"/>
      <c r="AS80" s="157"/>
      <c r="AT80" s="158"/>
    </row>
    <row r="81" spans="1:46" s="69" customFormat="1" ht="27.95" customHeight="1" x14ac:dyDescent="0.4">
      <c r="A81" s="182"/>
      <c r="B81" s="183"/>
      <c r="C81" s="183"/>
      <c r="D81" s="183"/>
      <c r="E81" s="183"/>
      <c r="F81" s="184"/>
      <c r="G81" s="240" t="s">
        <v>8</v>
      </c>
      <c r="H81" s="241"/>
      <c r="I81" s="241"/>
      <c r="J81" s="241"/>
      <c r="K81" s="241"/>
      <c r="L81" s="242"/>
      <c r="M81" s="163">
        <v>0</v>
      </c>
      <c r="N81" s="164"/>
      <c r="O81" s="164"/>
      <c r="P81" s="164"/>
      <c r="Q81" s="164"/>
      <c r="R81" s="164"/>
      <c r="S81" s="164"/>
      <c r="T81" s="164"/>
      <c r="U81" s="165"/>
      <c r="V81" s="153">
        <f ca="1">SUMIF('Приложение 1 к Разделу II'!D12:S63,"Семена рапса 1-го класса",'Приложение 1 к Разделу II'!AX12:BC63)</f>
        <v>0</v>
      </c>
      <c r="W81" s="154"/>
      <c r="X81" s="154"/>
      <c r="Y81" s="154"/>
      <c r="Z81" s="154"/>
      <c r="AA81" s="154"/>
      <c r="AB81" s="154"/>
      <c r="AC81" s="155"/>
      <c r="AD81" s="153">
        <f>SUMIF('Приложение 2 к Разделу III'!B13:B52,"Семена рапса 1-го класса",'Приложение 2 к Разделу III'!AY13:AY52)</f>
        <v>0</v>
      </c>
      <c r="AE81" s="154"/>
      <c r="AF81" s="154"/>
      <c r="AG81" s="154"/>
      <c r="AH81" s="154"/>
      <c r="AI81" s="154"/>
      <c r="AJ81" s="154"/>
      <c r="AK81" s="155"/>
      <c r="AL81" s="156">
        <f t="shared" ca="1" si="1"/>
        <v>0</v>
      </c>
      <c r="AM81" s="157"/>
      <c r="AN81" s="157"/>
      <c r="AO81" s="157"/>
      <c r="AP81" s="157"/>
      <c r="AQ81" s="157"/>
      <c r="AR81" s="157"/>
      <c r="AS81" s="157"/>
      <c r="AT81" s="158"/>
    </row>
    <row r="82" spans="1:46" s="69" customFormat="1" ht="27.95" customHeight="1" x14ac:dyDescent="0.4">
      <c r="A82" s="185"/>
      <c r="B82" s="186"/>
      <c r="C82" s="186"/>
      <c r="D82" s="186"/>
      <c r="E82" s="186"/>
      <c r="F82" s="187"/>
      <c r="G82" s="240" t="s">
        <v>9</v>
      </c>
      <c r="H82" s="241"/>
      <c r="I82" s="241"/>
      <c r="J82" s="241"/>
      <c r="K82" s="241"/>
      <c r="L82" s="242"/>
      <c r="M82" s="163">
        <v>0</v>
      </c>
      <c r="N82" s="164"/>
      <c r="O82" s="164"/>
      <c r="P82" s="164"/>
      <c r="Q82" s="164"/>
      <c r="R82" s="164"/>
      <c r="S82" s="164"/>
      <c r="T82" s="164"/>
      <c r="U82" s="165"/>
      <c r="V82" s="153">
        <f ca="1">SUMIF('Приложение 1 к Разделу II'!D12:S63,"Семена рапса 2-го класса",'Приложение 1 к Разделу II'!AX12:BC63)</f>
        <v>0</v>
      </c>
      <c r="W82" s="154"/>
      <c r="X82" s="154"/>
      <c r="Y82" s="154"/>
      <c r="Z82" s="154"/>
      <c r="AA82" s="154"/>
      <c r="AB82" s="154"/>
      <c r="AC82" s="155"/>
      <c r="AD82" s="153">
        <f>SUMIF('Приложение 2 к Разделу III'!B13:B52,"Семена рапса 2-го класса",'Приложение 2 к Разделу III'!AY13:AY52)</f>
        <v>0</v>
      </c>
      <c r="AE82" s="154"/>
      <c r="AF82" s="154"/>
      <c r="AG82" s="154"/>
      <c r="AH82" s="154"/>
      <c r="AI82" s="154"/>
      <c r="AJ82" s="154"/>
      <c r="AK82" s="155"/>
      <c r="AL82" s="156">
        <f t="shared" ca="1" si="1"/>
        <v>0</v>
      </c>
      <c r="AM82" s="157"/>
      <c r="AN82" s="157"/>
      <c r="AO82" s="157"/>
      <c r="AP82" s="157"/>
      <c r="AQ82" s="157"/>
      <c r="AR82" s="157"/>
      <c r="AS82" s="157"/>
      <c r="AT82" s="158"/>
    </row>
    <row r="83" spans="1:46" s="69" customFormat="1" ht="27.95" customHeight="1" x14ac:dyDescent="0.25">
      <c r="A83" s="225" t="s">
        <v>49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7"/>
      <c r="M83" s="163">
        <v>0</v>
      </c>
      <c r="N83" s="164"/>
      <c r="O83" s="164"/>
      <c r="P83" s="164"/>
      <c r="Q83" s="164"/>
      <c r="R83" s="164"/>
      <c r="S83" s="164"/>
      <c r="T83" s="164"/>
      <c r="U83" s="165"/>
      <c r="V83" s="153">
        <f ca="1">SUMIF('Приложение 1 к Разделу II'!D12:S63,"Семена подсолнечника",'Приложение 1 к Разделу II'!AX12:BC63)</f>
        <v>0</v>
      </c>
      <c r="W83" s="154"/>
      <c r="X83" s="154"/>
      <c r="Y83" s="154"/>
      <c r="Z83" s="154"/>
      <c r="AA83" s="154"/>
      <c r="AB83" s="154"/>
      <c r="AC83" s="155"/>
      <c r="AD83" s="153">
        <f>SUMIF('Приложение 2 к Разделу III'!B13:B52,"Семена подсолнечника",'Приложение 2 к Разделу III'!AY13:AY52)</f>
        <v>0</v>
      </c>
      <c r="AE83" s="154"/>
      <c r="AF83" s="154"/>
      <c r="AG83" s="154"/>
      <c r="AH83" s="154"/>
      <c r="AI83" s="154"/>
      <c r="AJ83" s="154"/>
      <c r="AK83" s="155"/>
      <c r="AL83" s="156">
        <f t="shared" ca="1" si="1"/>
        <v>0</v>
      </c>
      <c r="AM83" s="157"/>
      <c r="AN83" s="157"/>
      <c r="AO83" s="157"/>
      <c r="AP83" s="157"/>
      <c r="AQ83" s="157"/>
      <c r="AR83" s="157"/>
      <c r="AS83" s="157"/>
      <c r="AT83" s="158"/>
    </row>
    <row r="84" spans="1:46" s="69" customFormat="1" ht="27.95" customHeight="1" x14ac:dyDescent="0.25">
      <c r="A84" s="228" t="s">
        <v>143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30"/>
      <c r="M84" s="166">
        <f>SUM(M76:U83)</f>
        <v>0</v>
      </c>
      <c r="N84" s="167"/>
      <c r="O84" s="167"/>
      <c r="P84" s="167"/>
      <c r="Q84" s="167"/>
      <c r="R84" s="167"/>
      <c r="S84" s="167"/>
      <c r="T84" s="167"/>
      <c r="U84" s="168"/>
      <c r="V84" s="166">
        <f ca="1">SUM(V76:AC83)</f>
        <v>0</v>
      </c>
      <c r="W84" s="167"/>
      <c r="X84" s="167"/>
      <c r="Y84" s="167"/>
      <c r="Z84" s="167"/>
      <c r="AA84" s="167"/>
      <c r="AB84" s="167"/>
      <c r="AC84" s="168"/>
      <c r="AD84" s="166">
        <f>SUM(AD76:AK83)</f>
        <v>0</v>
      </c>
      <c r="AE84" s="167"/>
      <c r="AF84" s="167"/>
      <c r="AG84" s="167"/>
      <c r="AH84" s="167"/>
      <c r="AI84" s="167"/>
      <c r="AJ84" s="167"/>
      <c r="AK84" s="168"/>
      <c r="AL84" s="169">
        <f ca="1">SUM(AL76:AT83)</f>
        <v>0</v>
      </c>
      <c r="AM84" s="170"/>
      <c r="AN84" s="170"/>
      <c r="AO84" s="170"/>
      <c r="AP84" s="170"/>
      <c r="AQ84" s="170"/>
      <c r="AR84" s="170"/>
      <c r="AS84" s="170"/>
      <c r="AT84" s="171"/>
    </row>
    <row r="85" spans="1:46" s="69" customFormat="1" ht="27.95" customHeight="1" x14ac:dyDescent="0.25">
      <c r="A85" s="172" t="s">
        <v>407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4"/>
      <c r="M85" s="153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5"/>
    </row>
    <row r="86" spans="1:46" s="69" customFormat="1" ht="27.95" customHeight="1" x14ac:dyDescent="0.25">
      <c r="A86" s="231" t="s">
        <v>413</v>
      </c>
      <c r="B86" s="232"/>
      <c r="C86" s="232"/>
      <c r="D86" s="232"/>
      <c r="E86" s="232"/>
      <c r="F86" s="233"/>
      <c r="G86" s="225" t="s">
        <v>408</v>
      </c>
      <c r="H86" s="226"/>
      <c r="I86" s="226"/>
      <c r="J86" s="226"/>
      <c r="K86" s="226"/>
      <c r="L86" s="227"/>
      <c r="M86" s="163">
        <v>0</v>
      </c>
      <c r="N86" s="164"/>
      <c r="O86" s="164"/>
      <c r="P86" s="164"/>
      <c r="Q86" s="164"/>
      <c r="R86" s="164"/>
      <c r="S86" s="164"/>
      <c r="T86" s="164"/>
      <c r="U86" s="165"/>
      <c r="V86" s="153">
        <f ca="1">SUMIF('Приложение 1 к Разделу II'!D12:S63,"Семенной материал пшеницы яровой",'Приложение 1 к Разделу II'!AX12:BC63)</f>
        <v>0</v>
      </c>
      <c r="W86" s="154"/>
      <c r="X86" s="154"/>
      <c r="Y86" s="154"/>
      <c r="Z86" s="154"/>
      <c r="AA86" s="154"/>
      <c r="AB86" s="154"/>
      <c r="AC86" s="155"/>
      <c r="AD86" s="153">
        <f>SUMIF('Приложение 2 к Разделу III'!B13:B52,"Семенной материал пшеницы яровой",'Приложение 2 к Разделу III'!AY13:AY52)</f>
        <v>0</v>
      </c>
      <c r="AE86" s="154"/>
      <c r="AF86" s="154"/>
      <c r="AG86" s="154"/>
      <c r="AH86" s="154"/>
      <c r="AI86" s="154"/>
      <c r="AJ86" s="154"/>
      <c r="AK86" s="155"/>
      <c r="AL86" s="156">
        <f t="shared" ref="AL86:AL107" ca="1" si="2">M86+V86-AD86</f>
        <v>0</v>
      </c>
      <c r="AM86" s="157"/>
      <c r="AN86" s="157"/>
      <c r="AO86" s="157"/>
      <c r="AP86" s="157"/>
      <c r="AQ86" s="157"/>
      <c r="AR86" s="157"/>
      <c r="AS86" s="157"/>
      <c r="AT86" s="158"/>
    </row>
    <row r="87" spans="1:46" s="69" customFormat="1" ht="27.95" customHeight="1" x14ac:dyDescent="0.25">
      <c r="A87" s="234"/>
      <c r="B87" s="235"/>
      <c r="C87" s="235"/>
      <c r="D87" s="235"/>
      <c r="E87" s="235"/>
      <c r="F87" s="236"/>
      <c r="G87" s="225" t="s">
        <v>427</v>
      </c>
      <c r="H87" s="226"/>
      <c r="I87" s="226"/>
      <c r="J87" s="226"/>
      <c r="K87" s="226"/>
      <c r="L87" s="227"/>
      <c r="M87" s="163">
        <v>0</v>
      </c>
      <c r="N87" s="164"/>
      <c r="O87" s="164"/>
      <c r="P87" s="164"/>
      <c r="Q87" s="164"/>
      <c r="R87" s="164"/>
      <c r="S87" s="164"/>
      <c r="T87" s="164"/>
      <c r="U87" s="165"/>
      <c r="V87" s="153">
        <f ca="1">SUMIF('Приложение 1 к Разделу II'!D12:S63,"Семенной материал пшеницы озимой",'Приложение 1 к Разделу II'!AX12:BC63)</f>
        <v>0</v>
      </c>
      <c r="W87" s="154"/>
      <c r="X87" s="154"/>
      <c r="Y87" s="154"/>
      <c r="Z87" s="154"/>
      <c r="AA87" s="154"/>
      <c r="AB87" s="154"/>
      <c r="AC87" s="155"/>
      <c r="AD87" s="153">
        <f>SUMIF('Приложение 2 к Разделу III'!B13:B52,"Семенной материал пшеницы озимой",'Приложение 2 к Разделу III'!AY13:AY52)</f>
        <v>0</v>
      </c>
      <c r="AE87" s="154"/>
      <c r="AF87" s="154"/>
      <c r="AG87" s="154"/>
      <c r="AH87" s="154"/>
      <c r="AI87" s="154"/>
      <c r="AJ87" s="154"/>
      <c r="AK87" s="155"/>
      <c r="AL87" s="156">
        <f t="shared" ca="1" si="2"/>
        <v>0</v>
      </c>
      <c r="AM87" s="157"/>
      <c r="AN87" s="157"/>
      <c r="AO87" s="157"/>
      <c r="AP87" s="157"/>
      <c r="AQ87" s="157"/>
      <c r="AR87" s="157"/>
      <c r="AS87" s="157"/>
      <c r="AT87" s="158"/>
    </row>
    <row r="88" spans="1:46" s="69" customFormat="1" ht="27.95" customHeight="1" x14ac:dyDescent="0.25">
      <c r="A88" s="225" t="s">
        <v>414</v>
      </c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7"/>
      <c r="M88" s="163">
        <v>0</v>
      </c>
      <c r="N88" s="164"/>
      <c r="O88" s="164"/>
      <c r="P88" s="164"/>
      <c r="Q88" s="164"/>
      <c r="R88" s="164"/>
      <c r="S88" s="164"/>
      <c r="T88" s="164"/>
      <c r="U88" s="165"/>
      <c r="V88" s="153">
        <f ca="1">SUMIF('Приложение 1 к Разделу II'!D12:S63,"Семенной материал кукурузы",'Приложение 1 к Разделу II'!AX12:BC63)</f>
        <v>0</v>
      </c>
      <c r="W88" s="154"/>
      <c r="X88" s="154"/>
      <c r="Y88" s="154"/>
      <c r="Z88" s="154"/>
      <c r="AA88" s="154"/>
      <c r="AB88" s="154"/>
      <c r="AC88" s="155"/>
      <c r="AD88" s="153">
        <f>SUMIF('Приложение 2 к Разделу III'!B13:B52,"Семенной материал кукурузы",'Приложение 2 к Разделу III'!AY13:AY52)</f>
        <v>0</v>
      </c>
      <c r="AE88" s="154"/>
      <c r="AF88" s="154"/>
      <c r="AG88" s="154"/>
      <c r="AH88" s="154"/>
      <c r="AI88" s="154"/>
      <c r="AJ88" s="154"/>
      <c r="AK88" s="155"/>
      <c r="AL88" s="156">
        <f t="shared" ca="1" si="2"/>
        <v>0</v>
      </c>
      <c r="AM88" s="157"/>
      <c r="AN88" s="157"/>
      <c r="AO88" s="157"/>
      <c r="AP88" s="157"/>
      <c r="AQ88" s="157"/>
      <c r="AR88" s="157"/>
      <c r="AS88" s="157"/>
      <c r="AT88" s="158"/>
    </row>
    <row r="89" spans="1:46" s="69" customFormat="1" ht="27.95" customHeight="1" x14ac:dyDescent="0.25">
      <c r="A89" s="231" t="s">
        <v>415</v>
      </c>
      <c r="B89" s="232"/>
      <c r="C89" s="232"/>
      <c r="D89" s="232"/>
      <c r="E89" s="232"/>
      <c r="F89" s="233"/>
      <c r="G89" s="225" t="s">
        <v>428</v>
      </c>
      <c r="H89" s="226"/>
      <c r="I89" s="226"/>
      <c r="J89" s="226"/>
      <c r="K89" s="226"/>
      <c r="L89" s="227"/>
      <c r="M89" s="163">
        <v>0</v>
      </c>
      <c r="N89" s="164"/>
      <c r="O89" s="164"/>
      <c r="P89" s="164"/>
      <c r="Q89" s="164"/>
      <c r="R89" s="164"/>
      <c r="S89" s="164"/>
      <c r="T89" s="164"/>
      <c r="U89" s="165"/>
      <c r="V89" s="153">
        <f ca="1">SUMIF('Приложение 1 к Разделу II'!D12:S63,"Семенной материал ячменя ярового",'Приложение 1 к Разделу II'!AX12:BC63)</f>
        <v>0</v>
      </c>
      <c r="W89" s="154"/>
      <c r="X89" s="154"/>
      <c r="Y89" s="154"/>
      <c r="Z89" s="154"/>
      <c r="AA89" s="154"/>
      <c r="AB89" s="154"/>
      <c r="AC89" s="155"/>
      <c r="AD89" s="153">
        <f>SUMIF('Приложение 2 к Разделу III'!B13:B52,"Семенной материал ячменя ярового",'Приложение 2 к Разделу III'!AY13:AY52)</f>
        <v>0</v>
      </c>
      <c r="AE89" s="154"/>
      <c r="AF89" s="154"/>
      <c r="AG89" s="154"/>
      <c r="AH89" s="154"/>
      <c r="AI89" s="154"/>
      <c r="AJ89" s="154"/>
      <c r="AK89" s="155"/>
      <c r="AL89" s="156">
        <f t="shared" ca="1" si="2"/>
        <v>0</v>
      </c>
      <c r="AM89" s="157"/>
      <c r="AN89" s="157"/>
      <c r="AO89" s="157"/>
      <c r="AP89" s="157"/>
      <c r="AQ89" s="157"/>
      <c r="AR89" s="157"/>
      <c r="AS89" s="157"/>
      <c r="AT89" s="158"/>
    </row>
    <row r="90" spans="1:46" s="69" customFormat="1" ht="27.95" customHeight="1" x14ac:dyDescent="0.25">
      <c r="A90" s="234"/>
      <c r="B90" s="235"/>
      <c r="C90" s="235"/>
      <c r="D90" s="235"/>
      <c r="E90" s="235"/>
      <c r="F90" s="236"/>
      <c r="G90" s="225" t="s">
        <v>429</v>
      </c>
      <c r="H90" s="226"/>
      <c r="I90" s="226"/>
      <c r="J90" s="226"/>
      <c r="K90" s="226"/>
      <c r="L90" s="227"/>
      <c r="M90" s="163">
        <v>0</v>
      </c>
      <c r="N90" s="164"/>
      <c r="O90" s="164"/>
      <c r="P90" s="164"/>
      <c r="Q90" s="164"/>
      <c r="R90" s="164"/>
      <c r="S90" s="164"/>
      <c r="T90" s="164"/>
      <c r="U90" s="165"/>
      <c r="V90" s="153">
        <f ca="1">SUMIF('Приложение 1 к Разделу II'!D12:S63,"Семенной материал ячменя озимого",'Приложение 1 к Разделу II'!AX12:BC63)</f>
        <v>0</v>
      </c>
      <c r="W90" s="154"/>
      <c r="X90" s="154"/>
      <c r="Y90" s="154"/>
      <c r="Z90" s="154"/>
      <c r="AA90" s="154"/>
      <c r="AB90" s="154"/>
      <c r="AC90" s="155"/>
      <c r="AD90" s="153">
        <f>SUMIF('Приложение 2 к Разделу III'!B13:B52,"Семенной материал ячменя озимого",'Приложение 2 к Разделу III'!AY13:AY52)</f>
        <v>0</v>
      </c>
      <c r="AE90" s="154"/>
      <c r="AF90" s="154"/>
      <c r="AG90" s="154"/>
      <c r="AH90" s="154"/>
      <c r="AI90" s="154"/>
      <c r="AJ90" s="154"/>
      <c r="AK90" s="155"/>
      <c r="AL90" s="156">
        <f t="shared" ca="1" si="2"/>
        <v>0</v>
      </c>
      <c r="AM90" s="157"/>
      <c r="AN90" s="157"/>
      <c r="AO90" s="157"/>
      <c r="AP90" s="157"/>
      <c r="AQ90" s="157"/>
      <c r="AR90" s="157"/>
      <c r="AS90" s="157"/>
      <c r="AT90" s="158"/>
    </row>
    <row r="91" spans="1:46" s="69" customFormat="1" ht="27.95" customHeight="1" x14ac:dyDescent="0.25">
      <c r="A91" s="231" t="s">
        <v>416</v>
      </c>
      <c r="B91" s="232"/>
      <c r="C91" s="232"/>
      <c r="D91" s="232"/>
      <c r="E91" s="232"/>
      <c r="F91" s="233"/>
      <c r="G91" s="260" t="s">
        <v>408</v>
      </c>
      <c r="H91" s="261"/>
      <c r="I91" s="261"/>
      <c r="J91" s="261"/>
      <c r="K91" s="261"/>
      <c r="L91" s="262"/>
      <c r="M91" s="163">
        <v>0</v>
      </c>
      <c r="N91" s="164"/>
      <c r="O91" s="164"/>
      <c r="P91" s="164"/>
      <c r="Q91" s="164"/>
      <c r="R91" s="164"/>
      <c r="S91" s="164"/>
      <c r="T91" s="164"/>
      <c r="U91" s="165"/>
      <c r="V91" s="153">
        <f ca="1">SUMIF('Приложение 1 к Разделу II'!D12:S63,"Семенной материал ржи яровой",'Приложение 1 к Разделу II'!AX12:BC63)</f>
        <v>0</v>
      </c>
      <c r="W91" s="154"/>
      <c r="X91" s="154"/>
      <c r="Y91" s="154"/>
      <c r="Z91" s="154"/>
      <c r="AA91" s="154"/>
      <c r="AB91" s="154"/>
      <c r="AC91" s="155"/>
      <c r="AD91" s="153">
        <f>SUMIF('Приложение 2 к Разделу III'!B13:B52,"Семенной материал ржи яровой",'Приложение 2 к Разделу III'!AY13:AY52)</f>
        <v>0</v>
      </c>
      <c r="AE91" s="154"/>
      <c r="AF91" s="154"/>
      <c r="AG91" s="154"/>
      <c r="AH91" s="154"/>
      <c r="AI91" s="154"/>
      <c r="AJ91" s="154"/>
      <c r="AK91" s="155"/>
      <c r="AL91" s="156">
        <f t="shared" ca="1" si="2"/>
        <v>0</v>
      </c>
      <c r="AM91" s="157"/>
      <c r="AN91" s="157"/>
      <c r="AO91" s="157"/>
      <c r="AP91" s="157"/>
      <c r="AQ91" s="157"/>
      <c r="AR91" s="157"/>
      <c r="AS91" s="157"/>
      <c r="AT91" s="158"/>
    </row>
    <row r="92" spans="1:46" s="69" customFormat="1" ht="27.95" customHeight="1" x14ac:dyDescent="0.25">
      <c r="A92" s="234"/>
      <c r="B92" s="235"/>
      <c r="C92" s="235"/>
      <c r="D92" s="235"/>
      <c r="E92" s="235"/>
      <c r="F92" s="236"/>
      <c r="G92" s="225" t="s">
        <v>427</v>
      </c>
      <c r="H92" s="226"/>
      <c r="I92" s="226"/>
      <c r="J92" s="226"/>
      <c r="K92" s="226"/>
      <c r="L92" s="227"/>
      <c r="M92" s="163">
        <v>0</v>
      </c>
      <c r="N92" s="164"/>
      <c r="O92" s="164"/>
      <c r="P92" s="164"/>
      <c r="Q92" s="164"/>
      <c r="R92" s="164"/>
      <c r="S92" s="164"/>
      <c r="T92" s="164"/>
      <c r="U92" s="165"/>
      <c r="V92" s="153">
        <f ca="1">SUMIF('Приложение 1 к Разделу II'!D12:S63,"Семенной материал ржи озимой",'Приложение 1 к Разделу II'!AX12:BC63)</f>
        <v>0</v>
      </c>
      <c r="W92" s="154"/>
      <c r="X92" s="154"/>
      <c r="Y92" s="154"/>
      <c r="Z92" s="154"/>
      <c r="AA92" s="154"/>
      <c r="AB92" s="154"/>
      <c r="AC92" s="155"/>
      <c r="AD92" s="153">
        <f>SUMIF('Приложение 2 к Разделу III'!B13:B52,"Семенной материал ржи озимой",'Приложение 2 к Разделу III'!AY13:AY52)</f>
        <v>0</v>
      </c>
      <c r="AE92" s="154"/>
      <c r="AF92" s="154"/>
      <c r="AG92" s="154"/>
      <c r="AH92" s="154"/>
      <c r="AI92" s="154"/>
      <c r="AJ92" s="154"/>
      <c r="AK92" s="155"/>
      <c r="AL92" s="156">
        <f t="shared" ca="1" si="2"/>
        <v>0</v>
      </c>
      <c r="AM92" s="157"/>
      <c r="AN92" s="157"/>
      <c r="AO92" s="157"/>
      <c r="AP92" s="157"/>
      <c r="AQ92" s="157"/>
      <c r="AR92" s="157"/>
      <c r="AS92" s="157"/>
      <c r="AT92" s="158"/>
    </row>
    <row r="93" spans="1:46" s="69" customFormat="1" ht="27.95" customHeight="1" x14ac:dyDescent="0.25">
      <c r="A93" s="225" t="s">
        <v>410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7"/>
      <c r="M93" s="163">
        <v>0</v>
      </c>
      <c r="N93" s="164"/>
      <c r="O93" s="164"/>
      <c r="P93" s="164"/>
      <c r="Q93" s="164"/>
      <c r="R93" s="164"/>
      <c r="S93" s="164"/>
      <c r="T93" s="164"/>
      <c r="U93" s="165"/>
      <c r="V93" s="153">
        <f ca="1">SUMIF('Приложение 1 к Разделу II'!D12:S63,"Семенной материал тритикале",'Приложение 1 к Разделу II'!AX12:BC63)</f>
        <v>0</v>
      </c>
      <c r="W93" s="154"/>
      <c r="X93" s="154"/>
      <c r="Y93" s="154"/>
      <c r="Z93" s="154"/>
      <c r="AA93" s="154"/>
      <c r="AB93" s="154"/>
      <c r="AC93" s="155"/>
      <c r="AD93" s="153">
        <f>SUMIF('Приложение 2 к Разделу III'!B13:B52,"Семенной материал тритикале",'Приложение 2 к Разделу III'!AY13:AY52)</f>
        <v>0</v>
      </c>
      <c r="AE93" s="154"/>
      <c r="AF93" s="154"/>
      <c r="AG93" s="154"/>
      <c r="AH93" s="154"/>
      <c r="AI93" s="154"/>
      <c r="AJ93" s="154"/>
      <c r="AK93" s="155"/>
      <c r="AL93" s="156">
        <f t="shared" ca="1" si="2"/>
        <v>0</v>
      </c>
      <c r="AM93" s="157"/>
      <c r="AN93" s="157"/>
      <c r="AO93" s="157"/>
      <c r="AP93" s="157"/>
      <c r="AQ93" s="157"/>
      <c r="AR93" s="157"/>
      <c r="AS93" s="157"/>
      <c r="AT93" s="158"/>
    </row>
    <row r="94" spans="1:46" s="69" customFormat="1" ht="27.95" customHeight="1" x14ac:dyDescent="0.25">
      <c r="A94" s="225" t="s">
        <v>417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7"/>
      <c r="M94" s="163">
        <v>0</v>
      </c>
      <c r="N94" s="164"/>
      <c r="O94" s="164"/>
      <c r="P94" s="164"/>
      <c r="Q94" s="164"/>
      <c r="R94" s="164"/>
      <c r="S94" s="164"/>
      <c r="T94" s="164"/>
      <c r="U94" s="165"/>
      <c r="V94" s="153">
        <f ca="1">SUMIF('Приложение 1 к Разделу II'!D12:S63,"Семенной материал овса",'Приложение 1 к Разделу II'!AX12:BC63)</f>
        <v>0</v>
      </c>
      <c r="W94" s="154"/>
      <c r="X94" s="154"/>
      <c r="Y94" s="154"/>
      <c r="Z94" s="154"/>
      <c r="AA94" s="154"/>
      <c r="AB94" s="154"/>
      <c r="AC94" s="155"/>
      <c r="AD94" s="153">
        <f>SUMIF('Приложение 2 к Разделу III'!B13:B52,"Семенной материал овса",'Приложение 2 к Разделу III'!AY13:AY52)</f>
        <v>0</v>
      </c>
      <c r="AE94" s="154"/>
      <c r="AF94" s="154"/>
      <c r="AG94" s="154"/>
      <c r="AH94" s="154"/>
      <c r="AI94" s="154"/>
      <c r="AJ94" s="154"/>
      <c r="AK94" s="155"/>
      <c r="AL94" s="156">
        <f t="shared" ca="1" si="2"/>
        <v>0</v>
      </c>
      <c r="AM94" s="157"/>
      <c r="AN94" s="157"/>
      <c r="AO94" s="157"/>
      <c r="AP94" s="157"/>
      <c r="AQ94" s="157"/>
      <c r="AR94" s="157"/>
      <c r="AS94" s="157"/>
      <c r="AT94" s="158"/>
    </row>
    <row r="95" spans="1:46" s="69" customFormat="1" ht="27.95" customHeight="1" x14ac:dyDescent="0.25">
      <c r="A95" s="225" t="s">
        <v>418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7"/>
      <c r="M95" s="163">
        <v>0</v>
      </c>
      <c r="N95" s="164"/>
      <c r="O95" s="164"/>
      <c r="P95" s="164"/>
      <c r="Q95" s="164"/>
      <c r="R95" s="164"/>
      <c r="S95" s="164"/>
      <c r="T95" s="164"/>
      <c r="U95" s="165"/>
      <c r="V95" s="153">
        <f ca="1">SUMIF('Приложение 1 к Разделу II'!D12:S63,"Семенной материал гречки",'Приложение 1 к Разделу II'!AX12:BC63)</f>
        <v>0</v>
      </c>
      <c r="W95" s="154"/>
      <c r="X95" s="154"/>
      <c r="Y95" s="154"/>
      <c r="Z95" s="154"/>
      <c r="AA95" s="154"/>
      <c r="AB95" s="154"/>
      <c r="AC95" s="155"/>
      <c r="AD95" s="153">
        <f>SUMIF('Приложение 2 к Разделу III'!B13:B52,"Семенной материал гречки",'Приложение 2 к Разделу III'!AY13:AY52)</f>
        <v>0</v>
      </c>
      <c r="AE95" s="154"/>
      <c r="AF95" s="154"/>
      <c r="AG95" s="154"/>
      <c r="AH95" s="154"/>
      <c r="AI95" s="154"/>
      <c r="AJ95" s="154"/>
      <c r="AK95" s="155"/>
      <c r="AL95" s="156">
        <f t="shared" ca="1" si="2"/>
        <v>0</v>
      </c>
      <c r="AM95" s="157"/>
      <c r="AN95" s="157"/>
      <c r="AO95" s="157"/>
      <c r="AP95" s="157"/>
      <c r="AQ95" s="157"/>
      <c r="AR95" s="157"/>
      <c r="AS95" s="157"/>
      <c r="AT95" s="158"/>
    </row>
    <row r="96" spans="1:46" s="69" customFormat="1" ht="27.95" customHeight="1" x14ac:dyDescent="0.25">
      <c r="A96" s="225" t="s">
        <v>411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7"/>
      <c r="M96" s="163">
        <v>0</v>
      </c>
      <c r="N96" s="164"/>
      <c r="O96" s="164"/>
      <c r="P96" s="164"/>
      <c r="Q96" s="164"/>
      <c r="R96" s="164"/>
      <c r="S96" s="164"/>
      <c r="T96" s="164"/>
      <c r="U96" s="165"/>
      <c r="V96" s="153">
        <f ca="1">SUMIF('Приложение 1 к Разделу II'!D12:S63,"Семенной материал сорго",'Приложение 1 к Разделу II'!AX12:BC63)</f>
        <v>0</v>
      </c>
      <c r="W96" s="154"/>
      <c r="X96" s="154"/>
      <c r="Y96" s="154"/>
      <c r="Z96" s="154"/>
      <c r="AA96" s="154"/>
      <c r="AB96" s="154"/>
      <c r="AC96" s="155"/>
      <c r="AD96" s="153">
        <f>SUMIF('Приложение 2 к Разделу III'!B13:B52,"Семенной материал сорго",'Приложение 2 к Разделу III'!AY13:AY52)</f>
        <v>0</v>
      </c>
      <c r="AE96" s="154"/>
      <c r="AF96" s="154"/>
      <c r="AG96" s="154"/>
      <c r="AH96" s="154"/>
      <c r="AI96" s="154"/>
      <c r="AJ96" s="154"/>
      <c r="AK96" s="155"/>
      <c r="AL96" s="156">
        <f t="shared" ca="1" si="2"/>
        <v>0</v>
      </c>
      <c r="AM96" s="157"/>
      <c r="AN96" s="157"/>
      <c r="AO96" s="157"/>
      <c r="AP96" s="157"/>
      <c r="AQ96" s="157"/>
      <c r="AR96" s="157"/>
      <c r="AS96" s="157"/>
      <c r="AT96" s="158"/>
    </row>
    <row r="97" spans="1:46" s="69" customFormat="1" ht="27.95" customHeight="1" x14ac:dyDescent="0.25">
      <c r="A97" s="225" t="s">
        <v>449</v>
      </c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7"/>
      <c r="M97" s="163">
        <v>0</v>
      </c>
      <c r="N97" s="164"/>
      <c r="O97" s="164"/>
      <c r="P97" s="164"/>
      <c r="Q97" s="164"/>
      <c r="R97" s="164"/>
      <c r="S97" s="164"/>
      <c r="T97" s="164"/>
      <c r="U97" s="165"/>
      <c r="V97" s="153">
        <f ca="1">SUMIF('Приложение 1 к Разделу II'!D12:S63,"Семенной материал проса",'Приложение 1 к Разделу II'!AX12:BC63)</f>
        <v>0</v>
      </c>
      <c r="W97" s="154"/>
      <c r="X97" s="154"/>
      <c r="Y97" s="154"/>
      <c r="Z97" s="154"/>
      <c r="AA97" s="154"/>
      <c r="AB97" s="154"/>
      <c r="AC97" s="155"/>
      <c r="AD97" s="153">
        <f>SUMIF('Приложение 2 к Разделу III'!B13:B52,"Семенной материал проса",'Приложение 2 к Разделу III'!AY13:AY52)</f>
        <v>0</v>
      </c>
      <c r="AE97" s="154"/>
      <c r="AF97" s="154"/>
      <c r="AG97" s="154"/>
      <c r="AH97" s="154"/>
      <c r="AI97" s="154"/>
      <c r="AJ97" s="154"/>
      <c r="AK97" s="155"/>
      <c r="AL97" s="156">
        <f t="shared" ca="1" si="2"/>
        <v>0</v>
      </c>
      <c r="AM97" s="157"/>
      <c r="AN97" s="157"/>
      <c r="AO97" s="157"/>
      <c r="AP97" s="157"/>
      <c r="AQ97" s="157"/>
      <c r="AR97" s="157"/>
      <c r="AS97" s="157"/>
      <c r="AT97" s="158"/>
    </row>
    <row r="98" spans="1:46" s="69" customFormat="1" ht="27.95" customHeight="1" x14ac:dyDescent="0.25">
      <c r="A98" s="225" t="s">
        <v>419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7"/>
      <c r="M98" s="163">
        <v>0</v>
      </c>
      <c r="N98" s="164"/>
      <c r="O98" s="164"/>
      <c r="P98" s="164"/>
      <c r="Q98" s="164"/>
      <c r="R98" s="164"/>
      <c r="S98" s="164"/>
      <c r="T98" s="164"/>
      <c r="U98" s="165"/>
      <c r="V98" s="153">
        <f ca="1">SUMIF('Приложение 1 к Разделу II'!D12:S63,"Семенной материал риса",'Приложение 1 к Разделу II'!AX12:BC63)</f>
        <v>0</v>
      </c>
      <c r="W98" s="154"/>
      <c r="X98" s="154"/>
      <c r="Y98" s="154"/>
      <c r="Z98" s="154"/>
      <c r="AA98" s="154"/>
      <c r="AB98" s="154"/>
      <c r="AC98" s="155"/>
      <c r="AD98" s="153">
        <f>SUMIF('Приложение 2 к Разделу III'!B13:B52,"Семенной материал риса",'Приложение 2 к Разделу III'!AY13:AY52)</f>
        <v>0</v>
      </c>
      <c r="AE98" s="154"/>
      <c r="AF98" s="154"/>
      <c r="AG98" s="154"/>
      <c r="AH98" s="154"/>
      <c r="AI98" s="154"/>
      <c r="AJ98" s="154"/>
      <c r="AK98" s="155"/>
      <c r="AL98" s="156">
        <f t="shared" ca="1" si="2"/>
        <v>0</v>
      </c>
      <c r="AM98" s="157"/>
      <c r="AN98" s="157"/>
      <c r="AO98" s="157"/>
      <c r="AP98" s="157"/>
      <c r="AQ98" s="157"/>
      <c r="AR98" s="157"/>
      <c r="AS98" s="157"/>
      <c r="AT98" s="158"/>
    </row>
    <row r="99" spans="1:46" s="69" customFormat="1" ht="50.25" customHeight="1" x14ac:dyDescent="0.25">
      <c r="A99" s="225" t="s">
        <v>420</v>
      </c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7"/>
      <c r="M99" s="163">
        <v>0</v>
      </c>
      <c r="N99" s="164"/>
      <c r="O99" s="164"/>
      <c r="P99" s="164"/>
      <c r="Q99" s="164"/>
      <c r="R99" s="164"/>
      <c r="S99" s="164"/>
      <c r="T99" s="164"/>
      <c r="U99" s="165"/>
      <c r="V99" s="153">
        <f ca="1">SUMIF('Приложение 1 к Разделу II'!D12:S63,"Семенной материал зернобобовых (кроме гороха)",'Приложение 1 к Разделу II'!AX12:BC63)</f>
        <v>0</v>
      </c>
      <c r="W99" s="154"/>
      <c r="X99" s="154"/>
      <c r="Y99" s="154"/>
      <c r="Z99" s="154"/>
      <c r="AA99" s="154"/>
      <c r="AB99" s="154"/>
      <c r="AC99" s="155"/>
      <c r="AD99" s="153">
        <f>SUMIF('Приложение 2 к Разделу III'!B13:B52,"Семенной материал зернобобовых (кроме гороха)",'Приложение 2 к Разделу III'!AY13:AY52)</f>
        <v>0</v>
      </c>
      <c r="AE99" s="154"/>
      <c r="AF99" s="154"/>
      <c r="AG99" s="154"/>
      <c r="AH99" s="154"/>
      <c r="AI99" s="154"/>
      <c r="AJ99" s="154"/>
      <c r="AK99" s="155"/>
      <c r="AL99" s="156">
        <f t="shared" ca="1" si="2"/>
        <v>0</v>
      </c>
      <c r="AM99" s="157"/>
      <c r="AN99" s="157"/>
      <c r="AO99" s="157"/>
      <c r="AP99" s="157"/>
      <c r="AQ99" s="157"/>
      <c r="AR99" s="157"/>
      <c r="AS99" s="157"/>
      <c r="AT99" s="158"/>
    </row>
    <row r="100" spans="1:46" s="69" customFormat="1" ht="27.95" customHeight="1" x14ac:dyDescent="0.25">
      <c r="A100" s="225" t="s">
        <v>426</v>
      </c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7"/>
      <c r="M100" s="163">
        <v>0</v>
      </c>
      <c r="N100" s="164"/>
      <c r="O100" s="164"/>
      <c r="P100" s="164"/>
      <c r="Q100" s="164"/>
      <c r="R100" s="164"/>
      <c r="S100" s="164"/>
      <c r="T100" s="164"/>
      <c r="U100" s="165"/>
      <c r="V100" s="153">
        <f ca="1">SUMIF('Приложение 1 к Разделу II'!D12:S63,"Семенной материал гороха",'Приложение 1 к Разделу II'!AX12:BC63)</f>
        <v>0</v>
      </c>
      <c r="W100" s="154"/>
      <c r="X100" s="154"/>
      <c r="Y100" s="154"/>
      <c r="Z100" s="154"/>
      <c r="AA100" s="154"/>
      <c r="AB100" s="154"/>
      <c r="AC100" s="155"/>
      <c r="AD100" s="153">
        <f>SUMIF('Приложение 2 к Разделу III'!B13:B52,"Семенной материал гороха",'Приложение 2 к Разделу III'!AY13:AY52)</f>
        <v>0</v>
      </c>
      <c r="AE100" s="154"/>
      <c r="AF100" s="154"/>
      <c r="AG100" s="154"/>
      <c r="AH100" s="154"/>
      <c r="AI100" s="154"/>
      <c r="AJ100" s="154"/>
      <c r="AK100" s="155"/>
      <c r="AL100" s="156">
        <f t="shared" ca="1" si="2"/>
        <v>0</v>
      </c>
      <c r="AM100" s="157"/>
      <c r="AN100" s="157"/>
      <c r="AO100" s="157"/>
      <c r="AP100" s="157"/>
      <c r="AQ100" s="157"/>
      <c r="AR100" s="157"/>
      <c r="AS100" s="157"/>
      <c r="AT100" s="158"/>
    </row>
    <row r="101" spans="1:46" s="69" customFormat="1" ht="27.95" customHeight="1" x14ac:dyDescent="0.25">
      <c r="A101" s="225" t="s">
        <v>421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7"/>
      <c r="M101" s="163">
        <v>0</v>
      </c>
      <c r="N101" s="164"/>
      <c r="O101" s="164"/>
      <c r="P101" s="164"/>
      <c r="Q101" s="164"/>
      <c r="R101" s="164"/>
      <c r="S101" s="164"/>
      <c r="T101" s="164"/>
      <c r="U101" s="165"/>
      <c r="V101" s="153">
        <f ca="1">SUMIF('Приложение 1 к Разделу II'!D12:S63,"Семенной материал вики",'Приложение 1 к Разделу II'!AX12:BC63)</f>
        <v>0</v>
      </c>
      <c r="W101" s="154"/>
      <c r="X101" s="154"/>
      <c r="Y101" s="154"/>
      <c r="Z101" s="154"/>
      <c r="AA101" s="154"/>
      <c r="AB101" s="154"/>
      <c r="AC101" s="155"/>
      <c r="AD101" s="153">
        <f>SUMIF('Приложение 2 к Разделу III'!B13:B52,"Семенной материал вики",'Приложение 2 к Разделу III'!AY13:AY52)</f>
        <v>0</v>
      </c>
      <c r="AE101" s="154"/>
      <c r="AF101" s="154"/>
      <c r="AG101" s="154"/>
      <c r="AH101" s="154"/>
      <c r="AI101" s="154"/>
      <c r="AJ101" s="154"/>
      <c r="AK101" s="155"/>
      <c r="AL101" s="156">
        <f t="shared" ca="1" si="2"/>
        <v>0</v>
      </c>
      <c r="AM101" s="157"/>
      <c r="AN101" s="157"/>
      <c r="AO101" s="157"/>
      <c r="AP101" s="157"/>
      <c r="AQ101" s="157"/>
      <c r="AR101" s="157"/>
      <c r="AS101" s="157"/>
      <c r="AT101" s="158"/>
    </row>
    <row r="102" spans="1:46" s="69" customFormat="1" ht="27.95" customHeight="1" x14ac:dyDescent="0.25">
      <c r="A102" s="225" t="s">
        <v>422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7"/>
      <c r="M102" s="163">
        <v>0</v>
      </c>
      <c r="N102" s="164"/>
      <c r="O102" s="164"/>
      <c r="P102" s="164"/>
      <c r="Q102" s="164"/>
      <c r="R102" s="164"/>
      <c r="S102" s="164"/>
      <c r="T102" s="164"/>
      <c r="U102" s="165"/>
      <c r="V102" s="153">
        <f ca="1">SUMIF('Приложение 1 к Разделу II'!D12:S63,"Семенной материал сои",'Приложение 1 к Разделу II'!AX12:BC63)</f>
        <v>0</v>
      </c>
      <c r="W102" s="154"/>
      <c r="X102" s="154"/>
      <c r="Y102" s="154"/>
      <c r="Z102" s="154"/>
      <c r="AA102" s="154"/>
      <c r="AB102" s="154"/>
      <c r="AC102" s="155"/>
      <c r="AD102" s="153">
        <f>SUMIF('Приложение 2 к Разделу III'!B13:B52,"Семенной материал сои",'Приложение 2 к Разделу III'!AY13:AY52)</f>
        <v>0</v>
      </c>
      <c r="AE102" s="154"/>
      <c r="AF102" s="154"/>
      <c r="AG102" s="154"/>
      <c r="AH102" s="154"/>
      <c r="AI102" s="154"/>
      <c r="AJ102" s="154"/>
      <c r="AK102" s="155"/>
      <c r="AL102" s="156">
        <f t="shared" ca="1" si="2"/>
        <v>0</v>
      </c>
      <c r="AM102" s="157"/>
      <c r="AN102" s="157"/>
      <c r="AO102" s="157"/>
      <c r="AP102" s="157"/>
      <c r="AQ102" s="157"/>
      <c r="AR102" s="157"/>
      <c r="AS102" s="157"/>
      <c r="AT102" s="158"/>
    </row>
    <row r="103" spans="1:46" s="69" customFormat="1" ht="27.95" customHeight="1" x14ac:dyDescent="0.25">
      <c r="A103" s="225" t="s">
        <v>423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  <c r="M103" s="163">
        <v>0</v>
      </c>
      <c r="N103" s="164"/>
      <c r="O103" s="164"/>
      <c r="P103" s="164"/>
      <c r="Q103" s="164"/>
      <c r="R103" s="164"/>
      <c r="S103" s="164"/>
      <c r="T103" s="164"/>
      <c r="U103" s="165"/>
      <c r="V103" s="153">
        <f ca="1">SUMIF('Приложение 1 к Разделу II'!D12:S63,"Семенной материал льна",'Приложение 1 к Разделу II'!AX12:BC63)</f>
        <v>0</v>
      </c>
      <c r="W103" s="154"/>
      <c r="X103" s="154"/>
      <c r="Y103" s="154"/>
      <c r="Z103" s="154"/>
      <c r="AA103" s="154"/>
      <c r="AB103" s="154"/>
      <c r="AC103" s="155"/>
      <c r="AD103" s="153">
        <f>SUMIF('Приложение 2 к Разделу III'!B13:B52,"Семенной материал льна",'Приложение 2 к Разделу III'!AY13:AY52)</f>
        <v>0</v>
      </c>
      <c r="AE103" s="154"/>
      <c r="AF103" s="154"/>
      <c r="AG103" s="154"/>
      <c r="AH103" s="154"/>
      <c r="AI103" s="154"/>
      <c r="AJ103" s="154"/>
      <c r="AK103" s="155"/>
      <c r="AL103" s="156">
        <f t="shared" ca="1" si="2"/>
        <v>0</v>
      </c>
      <c r="AM103" s="157"/>
      <c r="AN103" s="157"/>
      <c r="AO103" s="157"/>
      <c r="AP103" s="157"/>
      <c r="AQ103" s="157"/>
      <c r="AR103" s="157"/>
      <c r="AS103" s="157"/>
      <c r="AT103" s="158"/>
    </row>
    <row r="104" spans="1:46" s="69" customFormat="1" ht="27.95" customHeight="1" x14ac:dyDescent="0.25">
      <c r="A104" s="225" t="s">
        <v>412</v>
      </c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  <c r="M104" s="163">
        <v>0</v>
      </c>
      <c r="N104" s="164"/>
      <c r="O104" s="164"/>
      <c r="P104" s="164"/>
      <c r="Q104" s="164"/>
      <c r="R104" s="164"/>
      <c r="S104" s="164"/>
      <c r="T104" s="164"/>
      <c r="U104" s="165"/>
      <c r="V104" s="153">
        <f ca="1">SUMIF('Приложение 1 к Разделу II'!D12:S63,"Семенной материал горчицы",'Приложение 1 к Разделу II'!AX12:BC63)</f>
        <v>0</v>
      </c>
      <c r="W104" s="154"/>
      <c r="X104" s="154"/>
      <c r="Y104" s="154"/>
      <c r="Z104" s="154"/>
      <c r="AA104" s="154"/>
      <c r="AB104" s="154"/>
      <c r="AC104" s="155"/>
      <c r="AD104" s="153">
        <f>SUMIF('Приложение 2 к Разделу III'!B13:B52,"Семенной материал горчицы",'Приложение 2 к Разделу III'!AY13:AY52)</f>
        <v>0</v>
      </c>
      <c r="AE104" s="154"/>
      <c r="AF104" s="154"/>
      <c r="AG104" s="154"/>
      <c r="AH104" s="154"/>
      <c r="AI104" s="154"/>
      <c r="AJ104" s="154"/>
      <c r="AK104" s="155"/>
      <c r="AL104" s="156">
        <f t="shared" ca="1" si="2"/>
        <v>0</v>
      </c>
      <c r="AM104" s="157"/>
      <c r="AN104" s="157"/>
      <c r="AO104" s="157"/>
      <c r="AP104" s="157"/>
      <c r="AQ104" s="157"/>
      <c r="AR104" s="157"/>
      <c r="AS104" s="157"/>
      <c r="AT104" s="158"/>
    </row>
    <row r="105" spans="1:46" s="69" customFormat="1" ht="27.95" customHeight="1" x14ac:dyDescent="0.25">
      <c r="A105" s="231" t="s">
        <v>424</v>
      </c>
      <c r="B105" s="232"/>
      <c r="C105" s="232"/>
      <c r="D105" s="232"/>
      <c r="E105" s="232"/>
      <c r="F105" s="233"/>
      <c r="G105" s="225" t="s">
        <v>428</v>
      </c>
      <c r="H105" s="226"/>
      <c r="I105" s="226"/>
      <c r="J105" s="226"/>
      <c r="K105" s="226"/>
      <c r="L105" s="227"/>
      <c r="M105" s="163">
        <v>0</v>
      </c>
      <c r="N105" s="164"/>
      <c r="O105" s="164"/>
      <c r="P105" s="164"/>
      <c r="Q105" s="164"/>
      <c r="R105" s="164"/>
      <c r="S105" s="164"/>
      <c r="T105" s="164"/>
      <c r="U105" s="165"/>
      <c r="V105" s="153">
        <f ca="1">SUMIF('Приложение 1 к Разделу II'!D12:S63,"Семенной материал рапса ярового",'Приложение 1 к Разделу II'!AX12:BC63)</f>
        <v>0</v>
      </c>
      <c r="W105" s="154"/>
      <c r="X105" s="154"/>
      <c r="Y105" s="154"/>
      <c r="Z105" s="154"/>
      <c r="AA105" s="154"/>
      <c r="AB105" s="154"/>
      <c r="AC105" s="155"/>
      <c r="AD105" s="153">
        <f>SUMIF('Приложение 2 к Разделу III'!B13:B52,"Семенной материал рапса ярового",'Приложение 2 к Разделу III'!AY13:AY52)</f>
        <v>0</v>
      </c>
      <c r="AE105" s="154"/>
      <c r="AF105" s="154"/>
      <c r="AG105" s="154"/>
      <c r="AH105" s="154"/>
      <c r="AI105" s="154"/>
      <c r="AJ105" s="154"/>
      <c r="AK105" s="155"/>
      <c r="AL105" s="156">
        <f t="shared" ca="1" si="2"/>
        <v>0</v>
      </c>
      <c r="AM105" s="157"/>
      <c r="AN105" s="157"/>
      <c r="AO105" s="157"/>
      <c r="AP105" s="157"/>
      <c r="AQ105" s="157"/>
      <c r="AR105" s="157"/>
      <c r="AS105" s="157"/>
      <c r="AT105" s="158"/>
    </row>
    <row r="106" spans="1:46" s="69" customFormat="1" ht="27.95" customHeight="1" x14ac:dyDescent="0.25">
      <c r="A106" s="234"/>
      <c r="B106" s="235"/>
      <c r="C106" s="235"/>
      <c r="D106" s="235"/>
      <c r="E106" s="235"/>
      <c r="F106" s="236"/>
      <c r="G106" s="225" t="s">
        <v>429</v>
      </c>
      <c r="H106" s="226"/>
      <c r="I106" s="226"/>
      <c r="J106" s="226"/>
      <c r="K106" s="226"/>
      <c r="L106" s="227"/>
      <c r="M106" s="163">
        <v>0</v>
      </c>
      <c r="N106" s="164"/>
      <c r="O106" s="164"/>
      <c r="P106" s="164"/>
      <c r="Q106" s="164"/>
      <c r="R106" s="164"/>
      <c r="S106" s="164"/>
      <c r="T106" s="164"/>
      <c r="U106" s="165"/>
      <c r="V106" s="153">
        <f ca="1">SUMIF('Приложение 1 к Разделу II'!D12:S63,"Семенной материал рапса озимого",'Приложение 1 к Разделу II'!AX12:BC63)</f>
        <v>0</v>
      </c>
      <c r="W106" s="154"/>
      <c r="X106" s="154"/>
      <c r="Y106" s="154"/>
      <c r="Z106" s="154"/>
      <c r="AA106" s="154"/>
      <c r="AB106" s="154"/>
      <c r="AC106" s="155"/>
      <c r="AD106" s="153">
        <f>SUMIF('Приложение 2 к Разделу III'!B13:B52,"Семенной материал рапса озимого",'Приложение 2 к Разделу III'!AY13:AY52)</f>
        <v>0</v>
      </c>
      <c r="AE106" s="154"/>
      <c r="AF106" s="154"/>
      <c r="AG106" s="154"/>
      <c r="AH106" s="154"/>
      <c r="AI106" s="154"/>
      <c r="AJ106" s="154"/>
      <c r="AK106" s="155"/>
      <c r="AL106" s="156">
        <f t="shared" ca="1" si="2"/>
        <v>0</v>
      </c>
      <c r="AM106" s="157"/>
      <c r="AN106" s="157"/>
      <c r="AO106" s="157"/>
      <c r="AP106" s="157"/>
      <c r="AQ106" s="157"/>
      <c r="AR106" s="157"/>
      <c r="AS106" s="157"/>
      <c r="AT106" s="158"/>
    </row>
    <row r="107" spans="1:46" s="69" customFormat="1" ht="27.95" customHeight="1" x14ac:dyDescent="0.25">
      <c r="A107" s="263" t="s">
        <v>425</v>
      </c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5"/>
      <c r="M107" s="163">
        <v>0</v>
      </c>
      <c r="N107" s="164"/>
      <c r="O107" s="164"/>
      <c r="P107" s="164"/>
      <c r="Q107" s="164"/>
      <c r="R107" s="164"/>
      <c r="S107" s="164"/>
      <c r="T107" s="164"/>
      <c r="U107" s="165"/>
      <c r="V107" s="153">
        <f ca="1">SUMIF('Приложение 1 к Разделу II'!D12:S63,"Семенной материал подсолнечника",'Приложение 1 к Разделу II'!AX12:BC63)</f>
        <v>0</v>
      </c>
      <c r="W107" s="154"/>
      <c r="X107" s="154"/>
      <c r="Y107" s="154"/>
      <c r="Z107" s="154"/>
      <c r="AA107" s="154"/>
      <c r="AB107" s="154"/>
      <c r="AC107" s="155"/>
      <c r="AD107" s="153">
        <f>SUMIF('Приложение 2 к Разделу III'!B13:B52,"Семенной материал подсолнечника",'Приложение 2 к Разделу III'!AY13:AY52)</f>
        <v>0</v>
      </c>
      <c r="AE107" s="154"/>
      <c r="AF107" s="154"/>
      <c r="AG107" s="154"/>
      <c r="AH107" s="154"/>
      <c r="AI107" s="154"/>
      <c r="AJ107" s="154"/>
      <c r="AK107" s="155"/>
      <c r="AL107" s="156">
        <f t="shared" ca="1" si="2"/>
        <v>0</v>
      </c>
      <c r="AM107" s="157"/>
      <c r="AN107" s="157"/>
      <c r="AO107" s="157"/>
      <c r="AP107" s="157"/>
      <c r="AQ107" s="157"/>
      <c r="AR107" s="157"/>
      <c r="AS107" s="157"/>
      <c r="AT107" s="158"/>
    </row>
    <row r="108" spans="1:46" s="69" customFormat="1" ht="27.95" customHeight="1" x14ac:dyDescent="0.25">
      <c r="A108" s="228" t="s">
        <v>409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30"/>
      <c r="M108" s="254">
        <f>SUM(M86:U107)</f>
        <v>0</v>
      </c>
      <c r="N108" s="255"/>
      <c r="O108" s="255"/>
      <c r="P108" s="255"/>
      <c r="Q108" s="255"/>
      <c r="R108" s="255"/>
      <c r="S108" s="255"/>
      <c r="T108" s="255"/>
      <c r="U108" s="256"/>
      <c r="V108" s="166">
        <f ca="1">SUM(V86:AC107)</f>
        <v>0</v>
      </c>
      <c r="W108" s="167"/>
      <c r="X108" s="167"/>
      <c r="Y108" s="167"/>
      <c r="Z108" s="167"/>
      <c r="AA108" s="167"/>
      <c r="AB108" s="167"/>
      <c r="AC108" s="168"/>
      <c r="AD108" s="166">
        <f>SUM(AD86:AK107)</f>
        <v>0</v>
      </c>
      <c r="AE108" s="167"/>
      <c r="AF108" s="167"/>
      <c r="AG108" s="167"/>
      <c r="AH108" s="167"/>
      <c r="AI108" s="167"/>
      <c r="AJ108" s="167"/>
      <c r="AK108" s="168"/>
      <c r="AL108" s="169">
        <f ca="1">SUM(AL86:AT107)</f>
        <v>0</v>
      </c>
      <c r="AM108" s="170"/>
      <c r="AN108" s="170"/>
      <c r="AO108" s="170"/>
      <c r="AP108" s="170"/>
      <c r="AQ108" s="170"/>
      <c r="AR108" s="170"/>
      <c r="AS108" s="170"/>
      <c r="AT108" s="171"/>
    </row>
    <row r="109" spans="1:46" s="69" customFormat="1" ht="27.95" customHeight="1" x14ac:dyDescent="0.25">
      <c r="A109" s="228" t="s">
        <v>109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30"/>
      <c r="M109" s="166">
        <f>M75+M84+M108</f>
        <v>0</v>
      </c>
      <c r="N109" s="167"/>
      <c r="O109" s="167"/>
      <c r="P109" s="167"/>
      <c r="Q109" s="167"/>
      <c r="R109" s="167"/>
      <c r="S109" s="167"/>
      <c r="T109" s="167"/>
      <c r="U109" s="168"/>
      <c r="V109" s="166">
        <f ca="1">V75+V84+V108</f>
        <v>0</v>
      </c>
      <c r="W109" s="167"/>
      <c r="X109" s="167"/>
      <c r="Y109" s="167"/>
      <c r="Z109" s="167"/>
      <c r="AA109" s="167"/>
      <c r="AB109" s="167"/>
      <c r="AC109" s="168"/>
      <c r="AD109" s="166">
        <f>AD75+AD84+AD108</f>
        <v>0</v>
      </c>
      <c r="AE109" s="167"/>
      <c r="AF109" s="167"/>
      <c r="AG109" s="167"/>
      <c r="AH109" s="167"/>
      <c r="AI109" s="167"/>
      <c r="AJ109" s="167"/>
      <c r="AK109" s="168"/>
      <c r="AL109" s="169">
        <f ca="1">AL75+AL84+AL108</f>
        <v>0</v>
      </c>
      <c r="AM109" s="170"/>
      <c r="AN109" s="170"/>
      <c r="AO109" s="170"/>
      <c r="AP109" s="170"/>
      <c r="AQ109" s="170"/>
      <c r="AR109" s="170"/>
      <c r="AS109" s="170"/>
      <c r="AT109" s="171"/>
    </row>
    <row r="110" spans="1:46" s="37" customFormat="1" ht="30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9"/>
      <c r="AM110" s="49"/>
      <c r="AN110" s="49"/>
      <c r="AO110" s="49"/>
      <c r="AP110" s="49"/>
      <c r="AQ110" s="49"/>
      <c r="AR110" s="49"/>
      <c r="AS110" s="49"/>
      <c r="AT110" s="49"/>
    </row>
    <row r="111" spans="1:46" s="37" customFormat="1" ht="30" customHeight="1" x14ac:dyDescent="0.35">
      <c r="A111" s="38"/>
      <c r="B111" s="38"/>
      <c r="C111" s="38"/>
      <c r="D111" s="38"/>
      <c r="E111" s="38"/>
      <c r="F111" s="38"/>
      <c r="G111" s="38"/>
      <c r="H111" s="243" t="s">
        <v>132</v>
      </c>
      <c r="I111" s="243"/>
      <c r="J111" s="243"/>
      <c r="K111" s="243"/>
      <c r="L111" s="243"/>
      <c r="M111" s="253"/>
      <c r="N111" s="253"/>
      <c r="O111" s="253"/>
      <c r="P111" s="253"/>
      <c r="Q111" s="253"/>
      <c r="R111" s="253"/>
      <c r="S111" s="253"/>
      <c r="T111" s="253"/>
      <c r="U111" s="253"/>
      <c r="V111" s="88"/>
      <c r="W111" s="38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85"/>
      <c r="AJ111" s="85"/>
      <c r="AK111" s="253"/>
      <c r="AL111" s="253"/>
      <c r="AM111" s="253"/>
      <c r="AN111" s="253"/>
      <c r="AO111" s="253"/>
      <c r="AP111" s="253"/>
      <c r="AQ111" s="44"/>
      <c r="AR111" s="44"/>
      <c r="AS111" s="44"/>
      <c r="AT111" s="38"/>
    </row>
    <row r="112" spans="1:46" s="37" customFormat="1" ht="30" customHeight="1" x14ac:dyDescent="0.25">
      <c r="A112" s="224" t="s">
        <v>58</v>
      </c>
      <c r="B112" s="224"/>
      <c r="C112" s="224"/>
      <c r="D112" s="224"/>
      <c r="E112" s="38"/>
      <c r="F112" s="38"/>
      <c r="G112" s="38"/>
      <c r="H112" s="38"/>
      <c r="I112" s="38"/>
      <c r="J112" s="38"/>
      <c r="K112" s="38"/>
      <c r="L112" s="38"/>
      <c r="M112" s="250" t="s">
        <v>55</v>
      </c>
      <c r="N112" s="250"/>
      <c r="O112" s="250"/>
      <c r="P112" s="250"/>
      <c r="Q112" s="250"/>
      <c r="R112" s="250"/>
      <c r="S112" s="250"/>
      <c r="T112" s="250"/>
      <c r="U112" s="250"/>
      <c r="V112" s="88"/>
      <c r="W112" s="38"/>
      <c r="X112" s="250" t="s">
        <v>56</v>
      </c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84"/>
      <c r="AJ112" s="84"/>
      <c r="AK112" s="250" t="s">
        <v>108</v>
      </c>
      <c r="AL112" s="250"/>
      <c r="AM112" s="250"/>
      <c r="AN112" s="250"/>
      <c r="AO112" s="250"/>
      <c r="AP112" s="250"/>
      <c r="AQ112" s="39"/>
      <c r="AR112" s="39"/>
      <c r="AS112" s="38"/>
      <c r="AT112" s="38"/>
    </row>
    <row r="113" spans="1:46" s="37" customFormat="1" ht="30" customHeight="1" x14ac:dyDescent="0.25">
      <c r="A113" s="224"/>
      <c r="B113" s="224"/>
      <c r="C113" s="224"/>
      <c r="D113" s="224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</row>
    <row r="114" spans="1:46" s="37" customFormat="1" ht="30" customHeight="1" x14ac:dyDescent="0.35">
      <c r="A114" s="224"/>
      <c r="B114" s="224"/>
      <c r="C114" s="224"/>
      <c r="D114" s="224"/>
      <c r="E114" s="38"/>
      <c r="F114" s="38"/>
      <c r="G114" s="243" t="s">
        <v>131</v>
      </c>
      <c r="H114" s="243"/>
      <c r="I114" s="243"/>
      <c r="J114" s="243"/>
      <c r="K114" s="243"/>
      <c r="L114" s="243"/>
      <c r="M114" s="253"/>
      <c r="N114" s="253"/>
      <c r="O114" s="253"/>
      <c r="P114" s="253"/>
      <c r="Q114" s="253"/>
      <c r="R114" s="253"/>
      <c r="S114" s="253"/>
      <c r="T114" s="253"/>
      <c r="U114" s="253"/>
      <c r="V114" s="39"/>
      <c r="W114" s="88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90"/>
      <c r="AJ114" s="90"/>
      <c r="AK114" s="259"/>
      <c r="AL114" s="259"/>
      <c r="AM114" s="259"/>
      <c r="AN114" s="259"/>
      <c r="AO114" s="259"/>
      <c r="AP114" s="259"/>
      <c r="AQ114" s="39"/>
      <c r="AR114" s="39"/>
      <c r="AS114" s="38"/>
      <c r="AT114" s="38"/>
    </row>
    <row r="115" spans="1:46" s="37" customFormat="1" ht="30" customHeight="1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250" t="s">
        <v>55</v>
      </c>
      <c r="N115" s="250"/>
      <c r="O115" s="250"/>
      <c r="P115" s="250"/>
      <c r="Q115" s="250"/>
      <c r="R115" s="250"/>
      <c r="S115" s="250"/>
      <c r="T115" s="250"/>
      <c r="U115" s="250"/>
      <c r="V115" s="88"/>
      <c r="W115" s="38"/>
      <c r="X115" s="250" t="s">
        <v>56</v>
      </c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91"/>
      <c r="AJ115" s="91"/>
      <c r="AK115" s="258" t="s">
        <v>108</v>
      </c>
      <c r="AL115" s="258"/>
      <c r="AM115" s="258"/>
      <c r="AN115" s="258"/>
      <c r="AO115" s="258"/>
      <c r="AP115" s="258"/>
      <c r="AQ115" s="39"/>
      <c r="AR115" s="39"/>
      <c r="AS115" s="38"/>
      <c r="AT115" s="38"/>
    </row>
    <row r="116" spans="1:46" s="37" customFormat="1" ht="30" customHeight="1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101"/>
      <c r="O116" s="101"/>
      <c r="P116" s="101"/>
      <c r="Q116" s="101"/>
      <c r="R116" s="101"/>
      <c r="S116" s="101"/>
      <c r="T116" s="101"/>
      <c r="U116" s="101"/>
      <c r="V116" s="101"/>
      <c r="W116" s="38"/>
      <c r="X116" s="38"/>
      <c r="Y116" s="101"/>
      <c r="Z116" s="101"/>
      <c r="AA116" s="101"/>
      <c r="AB116" s="101"/>
      <c r="AC116" s="101"/>
      <c r="AD116" s="101"/>
      <c r="AE116" s="38"/>
      <c r="AF116" s="38"/>
      <c r="AG116" s="92"/>
      <c r="AH116" s="93"/>
      <c r="AI116" s="93"/>
      <c r="AJ116" s="93"/>
      <c r="AK116" s="93"/>
      <c r="AL116" s="93"/>
      <c r="AM116" s="93"/>
      <c r="AN116" s="93"/>
      <c r="AO116" s="88"/>
      <c r="AP116" s="88"/>
      <c r="AQ116" s="39"/>
      <c r="AR116" s="39"/>
      <c r="AS116" s="38"/>
      <c r="AT116" s="38"/>
    </row>
    <row r="117" spans="1:46" s="37" customFormat="1" ht="30" customHeight="1" x14ac:dyDescent="0.35">
      <c r="A117" s="38"/>
      <c r="B117" s="38"/>
      <c r="C117" s="38"/>
      <c r="D117" s="38"/>
      <c r="E117" s="38"/>
      <c r="F117" s="38"/>
      <c r="G117" s="38"/>
      <c r="H117" s="38"/>
      <c r="I117" s="90"/>
      <c r="J117" s="90" t="s">
        <v>133</v>
      </c>
      <c r="K117" s="90"/>
      <c r="L117" s="90"/>
      <c r="M117" s="98"/>
      <c r="N117" s="100"/>
      <c r="O117" s="99" t="s">
        <v>2</v>
      </c>
      <c r="P117" s="100"/>
      <c r="Q117" s="100"/>
      <c r="R117" s="99" t="s">
        <v>2</v>
      </c>
      <c r="S117" s="100"/>
      <c r="T117" s="100"/>
      <c r="U117" s="100"/>
      <c r="V117" s="100"/>
      <c r="W117" s="90"/>
      <c r="X117" s="41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</row>
    <row r="118" spans="1:46" s="37" customFormat="1" ht="30" customHeight="1" thickBot="1" x14ac:dyDescent="0.3">
      <c r="A118" s="40"/>
      <c r="B118" s="40"/>
      <c r="C118" s="40"/>
      <c r="D118" s="40"/>
      <c r="E118" s="40"/>
      <c r="F118" s="40"/>
      <c r="G118" s="40"/>
      <c r="H118" s="40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</row>
    <row r="119" spans="1:46" s="37" customFormat="1" ht="30" customHeight="1" x14ac:dyDescent="0.25">
      <c r="A119" s="41"/>
      <c r="B119" s="41"/>
      <c r="C119" s="41"/>
      <c r="D119" s="41"/>
      <c r="E119" s="41"/>
      <c r="F119" s="41"/>
      <c r="G119" s="41"/>
      <c r="H119" s="41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</row>
    <row r="120" spans="1:46" s="37" customFormat="1" ht="30" customHeight="1" x14ac:dyDescent="0.25">
      <c r="A120" s="41"/>
      <c r="B120" s="41"/>
      <c r="C120" s="41"/>
      <c r="D120" s="41"/>
      <c r="E120" s="41"/>
      <c r="F120" s="41"/>
      <c r="G120" s="41"/>
      <c r="H120" s="41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</row>
    <row r="121" spans="1:46" s="37" customFormat="1" ht="30" customHeight="1" x14ac:dyDescent="0.35">
      <c r="A121" s="38"/>
      <c r="B121" s="38"/>
      <c r="C121" s="38"/>
      <c r="D121" s="243" t="s">
        <v>60</v>
      </c>
      <c r="E121" s="243"/>
      <c r="F121" s="243"/>
      <c r="G121" s="38"/>
      <c r="H121" s="38"/>
      <c r="I121" s="243" t="s">
        <v>134</v>
      </c>
      <c r="J121" s="243"/>
      <c r="K121" s="243"/>
      <c r="L121" s="243"/>
      <c r="M121" s="243"/>
      <c r="N121" s="243"/>
      <c r="O121" s="243"/>
      <c r="P121" s="243"/>
      <c r="Q121" s="251"/>
      <c r="R121" s="251"/>
      <c r="S121" s="251"/>
      <c r="T121" s="251"/>
      <c r="U121" s="251"/>
      <c r="V121" s="251"/>
      <c r="W121" s="38"/>
      <c r="X121" s="243" t="s">
        <v>135</v>
      </c>
      <c r="Y121" s="243"/>
      <c r="Z121" s="243"/>
      <c r="AA121" s="243"/>
      <c r="AB121" s="243"/>
      <c r="AC121" s="243"/>
      <c r="AD121" s="243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41"/>
    </row>
    <row r="122" spans="1:46" s="37" customFormat="1" ht="50.25" customHeight="1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</row>
    <row r="123" spans="1:46" s="37" customFormat="1" ht="30" customHeight="1" x14ac:dyDescent="0.35">
      <c r="A123" s="38"/>
      <c r="B123" s="38"/>
      <c r="C123" s="224" t="s">
        <v>58</v>
      </c>
      <c r="D123" s="224"/>
      <c r="E123" s="224"/>
      <c r="F123" s="224"/>
      <c r="G123" s="224"/>
      <c r="H123" s="243" t="s">
        <v>61</v>
      </c>
      <c r="I123" s="243"/>
      <c r="J123" s="243"/>
      <c r="K123" s="243"/>
      <c r="L123" s="243"/>
      <c r="M123" s="243"/>
      <c r="N123" s="257"/>
      <c r="O123" s="251"/>
      <c r="P123" s="251"/>
      <c r="Q123" s="251"/>
      <c r="R123" s="251"/>
      <c r="S123" s="251"/>
      <c r="T123" s="251"/>
      <c r="U123" s="251"/>
      <c r="V123" s="251"/>
      <c r="W123" s="38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94"/>
      <c r="AJ123" s="98"/>
      <c r="AK123" s="100"/>
      <c r="AL123" s="99" t="s">
        <v>2</v>
      </c>
      <c r="AM123" s="100"/>
      <c r="AN123" s="100"/>
      <c r="AO123" s="99" t="s">
        <v>2</v>
      </c>
      <c r="AP123" s="100"/>
      <c r="AQ123" s="100"/>
      <c r="AR123" s="100"/>
      <c r="AS123" s="100"/>
      <c r="AT123" s="38"/>
    </row>
    <row r="124" spans="1:46" s="37" customFormat="1" ht="30" customHeight="1" x14ac:dyDescent="0.25">
      <c r="A124" s="38"/>
      <c r="B124" s="38"/>
      <c r="C124" s="224"/>
      <c r="D124" s="224"/>
      <c r="E124" s="224"/>
      <c r="F124" s="224"/>
      <c r="G124" s="224"/>
      <c r="H124" s="38"/>
      <c r="I124" s="43"/>
      <c r="J124" s="43"/>
      <c r="K124" s="43"/>
      <c r="L124" s="43"/>
      <c r="M124" s="43"/>
      <c r="N124" s="250" t="s">
        <v>55</v>
      </c>
      <c r="O124" s="250"/>
      <c r="P124" s="250"/>
      <c r="Q124" s="250"/>
      <c r="R124" s="250"/>
      <c r="S124" s="250"/>
      <c r="T124" s="250"/>
      <c r="U124" s="250"/>
      <c r="V124" s="250"/>
      <c r="W124" s="38"/>
      <c r="X124" s="250" t="s">
        <v>56</v>
      </c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84"/>
      <c r="AJ124" s="250" t="s">
        <v>57</v>
      </c>
      <c r="AK124" s="250"/>
      <c r="AL124" s="250"/>
      <c r="AM124" s="250"/>
      <c r="AN124" s="250"/>
      <c r="AO124" s="250"/>
      <c r="AP124" s="250"/>
      <c r="AQ124" s="250"/>
      <c r="AR124" s="250"/>
      <c r="AS124" s="250"/>
      <c r="AT124" s="38"/>
    </row>
    <row r="125" spans="1:46" s="37" customFormat="1" ht="30" customHeight="1" x14ac:dyDescent="0.25">
      <c r="A125" s="38"/>
      <c r="B125" s="38"/>
      <c r="C125" s="224"/>
      <c r="D125" s="224"/>
      <c r="E125" s="224"/>
      <c r="F125" s="224"/>
      <c r="G125" s="224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38"/>
      <c r="AJ125" s="41"/>
      <c r="AK125" s="41"/>
      <c r="AL125" s="41"/>
      <c r="AM125" s="41"/>
      <c r="AN125" s="41"/>
      <c r="AO125" s="41"/>
      <c r="AP125" s="41"/>
      <c r="AQ125" s="41"/>
      <c r="AR125" s="41"/>
      <c r="AS125" s="38"/>
      <c r="AT125" s="38"/>
    </row>
    <row r="126" spans="1:46" s="37" customFormat="1" ht="30" customHeight="1" x14ac:dyDescent="0.25">
      <c r="A126" s="88"/>
      <c r="B126" s="88"/>
      <c r="C126" s="224"/>
      <c r="D126" s="224"/>
      <c r="E126" s="224"/>
      <c r="F126" s="224"/>
      <c r="G126" s="224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</row>
  </sheetData>
  <sheetProtection sheet="1" objects="1" scenarios="1"/>
  <mergeCells count="528">
    <mergeCell ref="AL108:AT108"/>
    <mergeCell ref="AD105:AK105"/>
    <mergeCell ref="AL105:AT105"/>
    <mergeCell ref="AL106:AT106"/>
    <mergeCell ref="AL107:AT107"/>
    <mergeCell ref="AD107:AK107"/>
    <mergeCell ref="G106:L106"/>
    <mergeCell ref="M106:U106"/>
    <mergeCell ref="V106:AC106"/>
    <mergeCell ref="AD106:AK106"/>
    <mergeCell ref="AD108:AK108"/>
    <mergeCell ref="V105:AC105"/>
    <mergeCell ref="A107:L107"/>
    <mergeCell ref="M107:U107"/>
    <mergeCell ref="V107:AC107"/>
    <mergeCell ref="AL103:AT103"/>
    <mergeCell ref="A104:L104"/>
    <mergeCell ref="M104:U104"/>
    <mergeCell ref="V104:AC104"/>
    <mergeCell ref="AD104:AK104"/>
    <mergeCell ref="AL104:AT104"/>
    <mergeCell ref="A103:L103"/>
    <mergeCell ref="M103:U103"/>
    <mergeCell ref="V103:AC103"/>
    <mergeCell ref="AD103:AK103"/>
    <mergeCell ref="AL101:AT101"/>
    <mergeCell ref="A102:L102"/>
    <mergeCell ref="M102:U102"/>
    <mergeCell ref="V102:AC102"/>
    <mergeCell ref="AD102:AK102"/>
    <mergeCell ref="AL102:AT102"/>
    <mergeCell ref="A101:L101"/>
    <mergeCell ref="M101:U101"/>
    <mergeCell ref="V101:AC101"/>
    <mergeCell ref="AD101:AK101"/>
    <mergeCell ref="AL99:AT99"/>
    <mergeCell ref="A100:L100"/>
    <mergeCell ref="M100:U100"/>
    <mergeCell ref="V100:AC100"/>
    <mergeCell ref="AD100:AK100"/>
    <mergeCell ref="AL100:AT100"/>
    <mergeCell ref="A99:L99"/>
    <mergeCell ref="M99:U99"/>
    <mergeCell ref="V99:AC99"/>
    <mergeCell ref="AD99:AK99"/>
    <mergeCell ref="AL97:AT97"/>
    <mergeCell ref="A98:L98"/>
    <mergeCell ref="M98:U98"/>
    <mergeCell ref="V98:AC98"/>
    <mergeCell ref="AD98:AK98"/>
    <mergeCell ref="AL98:AT98"/>
    <mergeCell ref="A97:L97"/>
    <mergeCell ref="M97:U97"/>
    <mergeCell ref="V97:AC97"/>
    <mergeCell ref="AD97:AK97"/>
    <mergeCell ref="AL89:AT89"/>
    <mergeCell ref="A89:F90"/>
    <mergeCell ref="A91:F92"/>
    <mergeCell ref="AL95:AT95"/>
    <mergeCell ref="A96:L96"/>
    <mergeCell ref="M96:U96"/>
    <mergeCell ref="V96:AC96"/>
    <mergeCell ref="AD96:AK96"/>
    <mergeCell ref="AL96:AT96"/>
    <mergeCell ref="A95:L95"/>
    <mergeCell ref="M95:U95"/>
    <mergeCell ref="V95:AC95"/>
    <mergeCell ref="AD95:AK95"/>
    <mergeCell ref="AL93:AT93"/>
    <mergeCell ref="G91:L91"/>
    <mergeCell ref="M91:U91"/>
    <mergeCell ref="M92:U92"/>
    <mergeCell ref="AD92:AK92"/>
    <mergeCell ref="AL92:AT92"/>
    <mergeCell ref="A93:L93"/>
    <mergeCell ref="M93:U93"/>
    <mergeCell ref="V93:AC93"/>
    <mergeCell ref="AD93:AK93"/>
    <mergeCell ref="AL73:AT73"/>
    <mergeCell ref="V70:AC70"/>
    <mergeCell ref="AL88:AT88"/>
    <mergeCell ref="AL87:AT87"/>
    <mergeCell ref="AL86:AT86"/>
    <mergeCell ref="AL54:AT54"/>
    <mergeCell ref="AL66:AT66"/>
    <mergeCell ref="AL65:AT65"/>
    <mergeCell ref="AL62:AT62"/>
    <mergeCell ref="AL75:AT75"/>
    <mergeCell ref="AL74:AT74"/>
    <mergeCell ref="AL80:AT80"/>
    <mergeCell ref="AL78:AT78"/>
    <mergeCell ref="AL76:AT76"/>
    <mergeCell ref="AL77:AT77"/>
    <mergeCell ref="AL79:AT79"/>
    <mergeCell ref="V83:AC83"/>
    <mergeCell ref="AD83:AK83"/>
    <mergeCell ref="AL83:AT83"/>
    <mergeCell ref="AD89:AK89"/>
    <mergeCell ref="AD88:AK88"/>
    <mergeCell ref="AD87:AK87"/>
    <mergeCell ref="V58:AC58"/>
    <mergeCell ref="AD58:AK58"/>
    <mergeCell ref="V74:AC74"/>
    <mergeCell ref="AD74:AK74"/>
    <mergeCell ref="V67:AC67"/>
    <mergeCell ref="V87:AC87"/>
    <mergeCell ref="V84:AC84"/>
    <mergeCell ref="AD84:AK84"/>
    <mergeCell ref="AD86:AK86"/>
    <mergeCell ref="AD65:AK65"/>
    <mergeCell ref="AD66:AK66"/>
    <mergeCell ref="AD75:AK75"/>
    <mergeCell ref="V72:AC72"/>
    <mergeCell ref="AD80:AK80"/>
    <mergeCell ref="AD76:AK76"/>
    <mergeCell ref="AD78:AK78"/>
    <mergeCell ref="AD77:AK77"/>
    <mergeCell ref="AD79:AK79"/>
    <mergeCell ref="V73:AC73"/>
    <mergeCell ref="AD73:AK73"/>
    <mergeCell ref="AJ124:AS124"/>
    <mergeCell ref="X123:AH123"/>
    <mergeCell ref="X124:AH124"/>
    <mergeCell ref="AE121:AS121"/>
    <mergeCell ref="N123:V123"/>
    <mergeCell ref="AK111:AP111"/>
    <mergeCell ref="AK115:AP115"/>
    <mergeCell ref="AK112:AP112"/>
    <mergeCell ref="AK114:AP114"/>
    <mergeCell ref="M115:U115"/>
    <mergeCell ref="X111:AH111"/>
    <mergeCell ref="X112:AH112"/>
    <mergeCell ref="X114:AH114"/>
    <mergeCell ref="X115:AH115"/>
    <mergeCell ref="M112:U112"/>
    <mergeCell ref="M114:U114"/>
    <mergeCell ref="N124:V124"/>
    <mergeCell ref="Q121:V121"/>
    <mergeCell ref="I118:R118"/>
    <mergeCell ref="G86:L86"/>
    <mergeCell ref="V109:AC109"/>
    <mergeCell ref="G114:L114"/>
    <mergeCell ref="H111:L111"/>
    <mergeCell ref="M111:U111"/>
    <mergeCell ref="G89:L89"/>
    <mergeCell ref="V91:AC91"/>
    <mergeCell ref="G92:L92"/>
    <mergeCell ref="V92:AC92"/>
    <mergeCell ref="A88:L88"/>
    <mergeCell ref="V88:AC88"/>
    <mergeCell ref="A108:L108"/>
    <mergeCell ref="M108:U108"/>
    <mergeCell ref="V108:AC108"/>
    <mergeCell ref="G90:L90"/>
    <mergeCell ref="A94:L94"/>
    <mergeCell ref="M94:U94"/>
    <mergeCell ref="V94:AC94"/>
    <mergeCell ref="M89:U89"/>
    <mergeCell ref="V89:AC89"/>
    <mergeCell ref="M88:U88"/>
    <mergeCell ref="AK1:AT3"/>
    <mergeCell ref="X121:AD121"/>
    <mergeCell ref="C123:G126"/>
    <mergeCell ref="D121:F121"/>
    <mergeCell ref="H123:M123"/>
    <mergeCell ref="I121:P121"/>
    <mergeCell ref="A16:L16"/>
    <mergeCell ref="M109:U109"/>
    <mergeCell ref="G29:L29"/>
    <mergeCell ref="G80:L80"/>
    <mergeCell ref="AD68:AK68"/>
    <mergeCell ref="AD69:AK69"/>
    <mergeCell ref="G72:L72"/>
    <mergeCell ref="M71:U71"/>
    <mergeCell ref="A44:F47"/>
    <mergeCell ref="G53:L53"/>
    <mergeCell ref="G60:L60"/>
    <mergeCell ref="A64:F67"/>
    <mergeCell ref="G64:L64"/>
    <mergeCell ref="A63:L63"/>
    <mergeCell ref="M51:U51"/>
    <mergeCell ref="M73:U73"/>
    <mergeCell ref="M70:U70"/>
    <mergeCell ref="A68:L68"/>
    <mergeCell ref="M65:U65"/>
    <mergeCell ref="M61:U61"/>
    <mergeCell ref="A55:F57"/>
    <mergeCell ref="A58:L58"/>
    <mergeCell ref="A83:L83"/>
    <mergeCell ref="G71:L71"/>
    <mergeCell ref="A74:L74"/>
    <mergeCell ref="M83:U83"/>
    <mergeCell ref="G81:L81"/>
    <mergeCell ref="M74:U74"/>
    <mergeCell ref="G82:L82"/>
    <mergeCell ref="G65:L65"/>
    <mergeCell ref="A59:L59"/>
    <mergeCell ref="A60:F62"/>
    <mergeCell ref="G55:L55"/>
    <mergeCell ref="G56:L56"/>
    <mergeCell ref="G62:L62"/>
    <mergeCell ref="A69:L69"/>
    <mergeCell ref="M69:U69"/>
    <mergeCell ref="M64:U64"/>
    <mergeCell ref="A75:L75"/>
    <mergeCell ref="A73:L73"/>
    <mergeCell ref="A79:L79"/>
    <mergeCell ref="A76:L76"/>
    <mergeCell ref="A112:D114"/>
    <mergeCell ref="M72:U72"/>
    <mergeCell ref="G87:L87"/>
    <mergeCell ref="M87:U87"/>
    <mergeCell ref="M84:U84"/>
    <mergeCell ref="A84:L84"/>
    <mergeCell ref="A86:F87"/>
    <mergeCell ref="A70:F72"/>
    <mergeCell ref="M80:U80"/>
    <mergeCell ref="G78:L78"/>
    <mergeCell ref="M79:U79"/>
    <mergeCell ref="A109:L109"/>
    <mergeCell ref="M86:U86"/>
    <mergeCell ref="G77:L77"/>
    <mergeCell ref="A77:F78"/>
    <mergeCell ref="A80:F82"/>
    <mergeCell ref="A105:F106"/>
    <mergeCell ref="G105:L105"/>
    <mergeCell ref="M105:U105"/>
    <mergeCell ref="A5:AT5"/>
    <mergeCell ref="G20:L20"/>
    <mergeCell ref="G19:L19"/>
    <mergeCell ref="G24:L24"/>
    <mergeCell ref="A18:F22"/>
    <mergeCell ref="A8:G8"/>
    <mergeCell ref="V20:AC20"/>
    <mergeCell ref="AD20:AK20"/>
    <mergeCell ref="AD21:AK21"/>
    <mergeCell ref="AL21:AT21"/>
    <mergeCell ref="AL15:AT15"/>
    <mergeCell ref="AD15:AK15"/>
    <mergeCell ref="V15:AC15"/>
    <mergeCell ref="AD22:AK22"/>
    <mergeCell ref="AL24:AT24"/>
    <mergeCell ref="V24:AC24"/>
    <mergeCell ref="AD24:AK24"/>
    <mergeCell ref="AL20:AT20"/>
    <mergeCell ref="AL7:AT10"/>
    <mergeCell ref="A50:F53"/>
    <mergeCell ref="A43:L43"/>
    <mergeCell ref="A49:L49"/>
    <mergeCell ref="G51:L51"/>
    <mergeCell ref="A38:L38"/>
    <mergeCell ref="G42:L42"/>
    <mergeCell ref="G39:L39"/>
    <mergeCell ref="G45:L45"/>
    <mergeCell ref="G47:L47"/>
    <mergeCell ref="G40:L40"/>
    <mergeCell ref="G41:L41"/>
    <mergeCell ref="G50:L50"/>
    <mergeCell ref="A39:F42"/>
    <mergeCell ref="A48:L48"/>
    <mergeCell ref="G44:L44"/>
    <mergeCell ref="G46:L46"/>
    <mergeCell ref="G31:L31"/>
    <mergeCell ref="G28:L28"/>
    <mergeCell ref="G27:L27"/>
    <mergeCell ref="G36:L36"/>
    <mergeCell ref="A12:D12"/>
    <mergeCell ref="F13:P13"/>
    <mergeCell ref="A10:J10"/>
    <mergeCell ref="M20:U20"/>
    <mergeCell ref="G21:L21"/>
    <mergeCell ref="G22:L22"/>
    <mergeCell ref="M19:U19"/>
    <mergeCell ref="A24:F29"/>
    <mergeCell ref="A17:L17"/>
    <mergeCell ref="A23:L23"/>
    <mergeCell ref="M15:U15"/>
    <mergeCell ref="M24:U24"/>
    <mergeCell ref="K9:AK10"/>
    <mergeCell ref="A15:L15"/>
    <mergeCell ref="AD14:AT14"/>
    <mergeCell ref="A54:L54"/>
    <mergeCell ref="A35:F37"/>
    <mergeCell ref="A34:L34"/>
    <mergeCell ref="G37:L37"/>
    <mergeCell ref="G35:L35"/>
    <mergeCell ref="G25:L25"/>
    <mergeCell ref="M29:U29"/>
    <mergeCell ref="G57:L57"/>
    <mergeCell ref="G61:L61"/>
    <mergeCell ref="G52:L52"/>
    <mergeCell ref="A31:F33"/>
    <mergeCell ref="G32:L32"/>
    <mergeCell ref="G33:L33"/>
    <mergeCell ref="A30:L30"/>
    <mergeCell ref="M32:U32"/>
    <mergeCell ref="M25:U25"/>
    <mergeCell ref="M28:U28"/>
    <mergeCell ref="M31:U31"/>
    <mergeCell ref="M33:U33"/>
    <mergeCell ref="M39:U39"/>
    <mergeCell ref="M40:U40"/>
    <mergeCell ref="M35:U35"/>
    <mergeCell ref="M45:U45"/>
    <mergeCell ref="G26:L26"/>
    <mergeCell ref="AL18:AT18"/>
    <mergeCell ref="AL16:AT16"/>
    <mergeCell ref="AL17:AT17"/>
    <mergeCell ref="V16:AC16"/>
    <mergeCell ref="V27:AC27"/>
    <mergeCell ref="AD27:AK27"/>
    <mergeCell ref="V17:AC17"/>
    <mergeCell ref="M17:U17"/>
    <mergeCell ref="AD16:AK16"/>
    <mergeCell ref="M16:U16"/>
    <mergeCell ref="V19:AC19"/>
    <mergeCell ref="AD19:AK19"/>
    <mergeCell ref="M21:U21"/>
    <mergeCell ref="V21:AC21"/>
    <mergeCell ref="AL19:AT19"/>
    <mergeCell ref="M18:U18"/>
    <mergeCell ref="V18:AC18"/>
    <mergeCell ref="AD18:AK18"/>
    <mergeCell ref="AD17:AK17"/>
    <mergeCell ref="AL22:AT22"/>
    <mergeCell ref="M23:U23"/>
    <mergeCell ref="V23:AC23"/>
    <mergeCell ref="AD23:AK23"/>
    <mergeCell ref="AL23:AT23"/>
    <mergeCell ref="M22:U22"/>
    <mergeCell ref="V22:AC22"/>
    <mergeCell ref="V32:AC32"/>
    <mergeCell ref="AD32:AK32"/>
    <mergeCell ref="M30:U30"/>
    <mergeCell ref="V30:AC30"/>
    <mergeCell ref="AD30:AK30"/>
    <mergeCell ref="V28:AC28"/>
    <mergeCell ref="AD28:AK28"/>
    <mergeCell ref="AL28:AT28"/>
    <mergeCell ref="M27:U27"/>
    <mergeCell ref="AL25:AT25"/>
    <mergeCell ref="M26:U26"/>
    <mergeCell ref="V26:AC26"/>
    <mergeCell ref="AD26:AK26"/>
    <mergeCell ref="AL26:AT26"/>
    <mergeCell ref="V25:AC25"/>
    <mergeCell ref="AD25:AK25"/>
    <mergeCell ref="AD29:AK29"/>
    <mergeCell ref="V37:AC37"/>
    <mergeCell ref="AD37:AK37"/>
    <mergeCell ref="AL37:AT37"/>
    <mergeCell ref="AL38:AT38"/>
    <mergeCell ref="AL27:AT27"/>
    <mergeCell ref="V40:AC40"/>
    <mergeCell ref="AD40:AK40"/>
    <mergeCell ref="AL32:AT32"/>
    <mergeCell ref="AL29:AT29"/>
    <mergeCell ref="AL30:AT30"/>
    <mergeCell ref="V31:AC31"/>
    <mergeCell ref="AD31:AK31"/>
    <mergeCell ref="AL31:AT31"/>
    <mergeCell ref="V29:AC29"/>
    <mergeCell ref="V33:AC33"/>
    <mergeCell ref="AD33:AK33"/>
    <mergeCell ref="AL36:AT36"/>
    <mergeCell ref="AL40:AT40"/>
    <mergeCell ref="V39:AC39"/>
    <mergeCell ref="AD39:AK39"/>
    <mergeCell ref="AL39:AT39"/>
    <mergeCell ref="V35:AC35"/>
    <mergeCell ref="AD35:AK35"/>
    <mergeCell ref="AL35:AT35"/>
    <mergeCell ref="M38:U38"/>
    <mergeCell ref="AL33:AT33"/>
    <mergeCell ref="M34:U34"/>
    <mergeCell ref="V34:AC34"/>
    <mergeCell ref="AD34:AK34"/>
    <mergeCell ref="AL34:AT34"/>
    <mergeCell ref="AD36:AK36"/>
    <mergeCell ref="V38:AC38"/>
    <mergeCell ref="AD38:AK38"/>
    <mergeCell ref="M36:U36"/>
    <mergeCell ref="V36:AC36"/>
    <mergeCell ref="M37:U37"/>
    <mergeCell ref="AD63:AK63"/>
    <mergeCell ref="AD70:AK70"/>
    <mergeCell ref="AD72:AK72"/>
    <mergeCell ref="AL60:AT60"/>
    <mergeCell ref="AD64:AK64"/>
    <mergeCell ref="AL64:AT64"/>
    <mergeCell ref="AL69:AT69"/>
    <mergeCell ref="AL68:AT68"/>
    <mergeCell ref="AL70:AT70"/>
    <mergeCell ref="AL67:AT67"/>
    <mergeCell ref="AD67:AK67"/>
    <mergeCell ref="AL71:AT71"/>
    <mergeCell ref="AL72:AT72"/>
    <mergeCell ref="AD71:AK71"/>
    <mergeCell ref="V69:AC69"/>
    <mergeCell ref="G70:L70"/>
    <mergeCell ref="G67:L67"/>
    <mergeCell ref="M68:U68"/>
    <mergeCell ref="G66:L66"/>
    <mergeCell ref="V80:AC80"/>
    <mergeCell ref="M67:U67"/>
    <mergeCell ref="M66:U66"/>
    <mergeCell ref="V66:AC66"/>
    <mergeCell ref="V71:AC71"/>
    <mergeCell ref="V75:AC75"/>
    <mergeCell ref="V68:AC68"/>
    <mergeCell ref="M76:U76"/>
    <mergeCell ref="V76:AC76"/>
    <mergeCell ref="V78:AC78"/>
    <mergeCell ref="V79:AC79"/>
    <mergeCell ref="M75:U75"/>
    <mergeCell ref="V77:AC77"/>
    <mergeCell ref="V86:AC86"/>
    <mergeCell ref="M77:U77"/>
    <mergeCell ref="M78:U78"/>
    <mergeCell ref="A85:L85"/>
    <mergeCell ref="M85:AT85"/>
    <mergeCell ref="AL84:AT84"/>
    <mergeCell ref="AD109:AK109"/>
    <mergeCell ref="M90:U90"/>
    <mergeCell ref="V90:AC90"/>
    <mergeCell ref="AL94:AT94"/>
    <mergeCell ref="AD94:AK94"/>
    <mergeCell ref="AD90:AK90"/>
    <mergeCell ref="AL90:AT90"/>
    <mergeCell ref="AD91:AK91"/>
    <mergeCell ref="AL91:AT91"/>
    <mergeCell ref="AL81:AT81"/>
    <mergeCell ref="M82:U82"/>
    <mergeCell ref="AD81:AK81"/>
    <mergeCell ref="AD82:AK82"/>
    <mergeCell ref="AL82:AT82"/>
    <mergeCell ref="V82:AC82"/>
    <mergeCell ref="V81:AC81"/>
    <mergeCell ref="M81:U81"/>
    <mergeCell ref="AL109:AT109"/>
    <mergeCell ref="V60:AC60"/>
    <mergeCell ref="AD60:AK60"/>
    <mergeCell ref="V64:AC64"/>
    <mergeCell ref="M63:U63"/>
    <mergeCell ref="V63:AC63"/>
    <mergeCell ref="AL44:AT44"/>
    <mergeCell ref="AL42:AT42"/>
    <mergeCell ref="M43:U43"/>
    <mergeCell ref="V43:AC43"/>
    <mergeCell ref="AD43:AK43"/>
    <mergeCell ref="AL43:AT43"/>
    <mergeCell ref="V47:AC47"/>
    <mergeCell ref="AD47:AK47"/>
    <mergeCell ref="AL47:AT47"/>
    <mergeCell ref="AD42:AK42"/>
    <mergeCell ref="M44:U44"/>
    <mergeCell ref="M47:U47"/>
    <mergeCell ref="AL45:AT45"/>
    <mergeCell ref="M46:U46"/>
    <mergeCell ref="V46:AC46"/>
    <mergeCell ref="AD46:AK46"/>
    <mergeCell ref="AL46:AT46"/>
    <mergeCell ref="AL51:AT51"/>
    <mergeCell ref="AL63:AT63"/>
    <mergeCell ref="V45:AC45"/>
    <mergeCell ref="AD45:AK45"/>
    <mergeCell ref="M41:U41"/>
    <mergeCell ref="V41:AC41"/>
    <mergeCell ref="AD41:AK41"/>
    <mergeCell ref="M42:U42"/>
    <mergeCell ref="V42:AC42"/>
    <mergeCell ref="V65:AC65"/>
    <mergeCell ref="AL56:AT56"/>
    <mergeCell ref="M54:U54"/>
    <mergeCell ref="M55:U55"/>
    <mergeCell ref="V55:AC55"/>
    <mergeCell ref="AD55:AK55"/>
    <mergeCell ref="AL55:AT55"/>
    <mergeCell ref="M56:U56"/>
    <mergeCell ref="V56:AC56"/>
    <mergeCell ref="M62:U62"/>
    <mergeCell ref="V57:AC57"/>
    <mergeCell ref="V62:AC62"/>
    <mergeCell ref="AD62:AK62"/>
    <mergeCell ref="M59:U59"/>
    <mergeCell ref="V59:AC59"/>
    <mergeCell ref="AD59:AK59"/>
    <mergeCell ref="M60:U60"/>
    <mergeCell ref="AL48:AT48"/>
    <mergeCell ref="M49:U49"/>
    <mergeCell ref="V50:AC50"/>
    <mergeCell ref="AD50:AK50"/>
    <mergeCell ref="M57:U57"/>
    <mergeCell ref="M53:U53"/>
    <mergeCell ref="AD48:AK48"/>
    <mergeCell ref="AD49:AK49"/>
    <mergeCell ref="V49:AC49"/>
    <mergeCell ref="V48:AC48"/>
    <mergeCell ref="M52:U52"/>
    <mergeCell ref="V51:AC51"/>
    <mergeCell ref="AD51:AK51"/>
    <mergeCell ref="V52:AC52"/>
    <mergeCell ref="AD52:AK52"/>
    <mergeCell ref="AL52:AT52"/>
    <mergeCell ref="AK4:AT4"/>
    <mergeCell ref="V61:AC61"/>
    <mergeCell ref="AD61:AK61"/>
    <mergeCell ref="V53:AC53"/>
    <mergeCell ref="AD53:AK53"/>
    <mergeCell ref="AD57:AK57"/>
    <mergeCell ref="AD56:AK56"/>
    <mergeCell ref="AL58:AT58"/>
    <mergeCell ref="AL61:AT61"/>
    <mergeCell ref="AL53:AT53"/>
    <mergeCell ref="A6:AT6"/>
    <mergeCell ref="G18:L18"/>
    <mergeCell ref="AL57:AT57"/>
    <mergeCell ref="M58:U58"/>
    <mergeCell ref="V54:AC54"/>
    <mergeCell ref="AD54:AK54"/>
    <mergeCell ref="V44:AC44"/>
    <mergeCell ref="AD44:AK44"/>
    <mergeCell ref="M48:U48"/>
    <mergeCell ref="AL49:AT49"/>
    <mergeCell ref="AL41:AT41"/>
    <mergeCell ref="AL59:AT59"/>
    <mergeCell ref="AL50:AT50"/>
    <mergeCell ref="M50:U50"/>
  </mergeCells>
  <phoneticPr fontId="0" type="noConversion"/>
  <dataValidations disablePrompts="1" count="10">
    <dataValidation type="whole" allowBlank="1" showInputMessage="1" showErrorMessage="1" error="Месяц может начинаться только с цифры 0 или 1" sqref="AM123 P117 T8">
      <formula1>0</formula1>
      <formula2>1</formula2>
    </dataValidation>
    <dataValidation type="whole" allowBlank="1" showInputMessage="1" showErrorMessage="1" error="В ячейке должна быть только одна цифра" sqref="Y8:Z8 F12 J12:O12 Q117 N117 AR123:AS123 U117:V117 AN123 AK123 U8">
      <formula1>0</formula1>
      <formula2>9</formula2>
    </dataValidation>
    <dataValidation type="whole" operator="equal" allowBlank="1" showInputMessage="1" showErrorMessage="1" errorTitle="2016" error="Первая цифра должна быть 2" sqref="AP123 S117 W8">
      <formula1>2</formula1>
    </dataValidation>
    <dataValidation type="whole" operator="equal" allowBlank="1" showInputMessage="1" showErrorMessage="1" errorTitle="2016" error="Вторая цифра должна быть 0" sqref="AQ123 T117 X8">
      <formula1>0</formula1>
    </dataValidation>
    <dataValidation allowBlank="1" showInputMessage="1" showErrorMessage="1" error="В ячейке должна быть только одна цифра" sqref="G12"/>
    <dataValidation type="textLength" operator="equal" allowBlank="1" showInputMessage="1" showErrorMessage="1" error="В ячейке должен быть только один символ" sqref="H12">
      <formula1>1</formula1>
    </dataValidation>
    <dataValidation type="textLength" operator="equal" allowBlank="1" showInputMessage="1" showErrorMessage="1" error="В ячейке должен быть только оден символ" sqref="I12">
      <formula1>1</formula1>
    </dataValidation>
    <dataValidation type="whole" allowBlank="1" showInputMessage="1" showErrorMessage="1" error="Дата может начинаться только с цифры 0, 1, 2 или 3" sqref="M117 AJ123">
      <formula1>0</formula1>
      <formula2>3</formula2>
    </dataValidation>
    <dataValidation type="decimal" operator="greaterThanOrEqual" allowBlank="1" showInputMessage="1" showErrorMessage="1" error="Только положительные числа!_x000a_Для '-' введите 0" sqref="M24:U29 M31:U33 M35:U37 M39:U42 M44:U48 M50:U53 M55:U58 N19:U22 M70:U74 M64:U68 N86:U108 M85:M108 M76:U83 M18:M22 M60:U62">
      <formula1>0</formula1>
    </dataValidation>
    <dataValidation operator="greaterThanOrEqual" allowBlank="1" showInputMessage="1" showErrorMessage="1" error="Только положительные числа!_x000a_Для '-' введите 0" sqref="V86:AK109 AL108:AT109"/>
  </dataValidations>
  <pageMargins left="0.70866141732283472" right="0.70866141732283472" top="0.55118110236220474" bottom="0.55118110236220474" header="0.27559055118110237" footer="0"/>
  <pageSetup paperSize="9" scale="38" fitToHeight="2" orientation="portrait" horizontalDpi="1200" verticalDpi="1200" r:id="rId1"/>
  <headerFooter differentFirst="1">
    <oddHeader>&amp;C2&amp;RПродолжение приложения 1 
к Порядку декларирования зерна</oddHeader>
  </headerFooter>
  <rowBreaks count="1" manualBreakCount="1">
    <brk id="62" max="16383" man="1"/>
  </rowBreaks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R97"/>
  <sheetViews>
    <sheetView zoomScale="115" zoomScaleNormal="115" zoomScaleSheetLayoutView="70" workbookViewId="0">
      <selection activeCell="D12" sqref="D12:S12"/>
    </sheetView>
  </sheetViews>
  <sheetFormatPr defaultRowHeight="15" x14ac:dyDescent="0.25"/>
  <cols>
    <col min="1" max="2" width="2.5703125" customWidth="1"/>
    <col min="3" max="19" width="2.5703125" style="3" customWidth="1"/>
    <col min="20" max="55" width="2.5703125" customWidth="1"/>
    <col min="59" max="59" width="26" customWidth="1"/>
    <col min="60" max="60" width="20.7109375" hidden="1" customWidth="1"/>
    <col min="61" max="61" width="20.85546875" customWidth="1"/>
    <col min="62" max="62" width="36.140625" customWidth="1"/>
  </cols>
  <sheetData>
    <row r="1" spans="1:62" ht="15" customHeight="1" x14ac:dyDescent="0.25">
      <c r="A1" s="113"/>
      <c r="B1" s="113"/>
      <c r="C1" s="113"/>
      <c r="D1" s="113"/>
      <c r="E1" s="113"/>
      <c r="F1" s="113"/>
      <c r="G1" s="113"/>
      <c r="H1" s="114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290" t="s">
        <v>399</v>
      </c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</row>
    <row r="2" spans="1:62" ht="23.25" customHeight="1" x14ac:dyDescent="0.25">
      <c r="A2" s="121"/>
      <c r="B2" s="121"/>
      <c r="C2" s="283" t="s">
        <v>406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I2" s="8"/>
    </row>
    <row r="3" spans="1:62" ht="12.95" customHeight="1" x14ac:dyDescent="0.25">
      <c r="A3" s="122"/>
      <c r="B3" s="122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1:62" ht="15" customHeight="1" x14ac:dyDescent="0.3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9"/>
      <c r="O4" s="89"/>
      <c r="P4" s="89"/>
      <c r="Q4" s="89"/>
      <c r="R4" s="89"/>
      <c r="S4" s="89"/>
      <c r="T4" s="89"/>
      <c r="U4" s="89"/>
      <c r="V4" s="89"/>
      <c r="W4" s="45" t="s">
        <v>1</v>
      </c>
      <c r="X4" s="45"/>
      <c r="Y4" s="123" t="str">
        <f>IF(ISBLANK(Декларация!T8),"",Декларация!T8)</f>
        <v/>
      </c>
      <c r="Z4" s="123" t="str">
        <f>IF(ISBLANK(Декларация!U8),"",Декларация!U8)</f>
        <v/>
      </c>
      <c r="AA4" s="123" t="s">
        <v>2</v>
      </c>
      <c r="AB4" s="123" t="str">
        <f>IF(ISBLANK(Декларация!W8),"",Декларация!W8)</f>
        <v/>
      </c>
      <c r="AC4" s="123" t="str">
        <f>IF(ISBLANK(Декларация!X8),"",Декларация!X8)</f>
        <v/>
      </c>
      <c r="AD4" s="123" t="str">
        <f>IF(ISBLANK(Декларация!Y8),"",Декларация!Y8)</f>
        <v/>
      </c>
      <c r="AE4" s="123" t="str">
        <f>IF(ISBLANK(Декларация!Z8),"",Декларация!Z8)</f>
        <v/>
      </c>
      <c r="AF4" s="38"/>
      <c r="AG4" s="38" t="s">
        <v>3</v>
      </c>
      <c r="AH4" s="38"/>
      <c r="AI4" s="89"/>
      <c r="AJ4" s="89"/>
      <c r="AK4" s="89"/>
      <c r="AL4" s="89"/>
      <c r="AM4" s="89"/>
      <c r="AN4" s="124"/>
      <c r="AO4" s="124"/>
      <c r="AP4" s="79"/>
      <c r="AQ4" s="79"/>
      <c r="AR4" s="79"/>
      <c r="AS4" s="51"/>
      <c r="AT4" s="51"/>
      <c r="AU4" s="51"/>
      <c r="AV4" s="51"/>
      <c r="AW4" s="51"/>
      <c r="AX4" s="51"/>
      <c r="AY4" s="51"/>
      <c r="AZ4" s="51"/>
      <c r="BA4" s="38"/>
      <c r="BB4" s="125"/>
      <c r="BC4" s="125"/>
    </row>
    <row r="5" spans="1:62" ht="24.95" customHeight="1" x14ac:dyDescent="0.25">
      <c r="A5" s="1" t="s">
        <v>123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00" t="str">
        <f>IF(ISBLANK(Декларация!K9),"",Декларация!K9)</f>
        <v/>
      </c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</row>
    <row r="6" spans="1:62" ht="8.25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  <c r="AB6" s="78"/>
      <c r="AC6" s="78"/>
      <c r="AD6" s="78"/>
      <c r="AE6" s="78"/>
      <c r="AF6" s="78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39"/>
      <c r="BB6" s="54"/>
      <c r="BC6" s="54"/>
      <c r="BD6" s="54"/>
      <c r="BE6" s="54"/>
      <c r="BF6" s="54"/>
      <c r="BG6" s="54"/>
      <c r="BH6" s="54"/>
      <c r="BI6" s="54"/>
      <c r="BJ6" s="54"/>
    </row>
    <row r="7" spans="1:62" ht="15" customHeight="1" x14ac:dyDescent="0.3">
      <c r="A7" s="1" t="s">
        <v>136</v>
      </c>
      <c r="B7" s="1"/>
      <c r="C7" s="1"/>
      <c r="D7" s="1"/>
      <c r="E7" s="1"/>
      <c r="F7" s="126" t="str">
        <f>IF(ISBLANK(Декларация!F12),"",Декларация!F12)</f>
        <v/>
      </c>
      <c r="G7" s="126" t="str">
        <f>IF(ISBLANK(Декларация!G12),"",Декларация!G12)</f>
        <v/>
      </c>
      <c r="H7" s="126" t="str">
        <f>IF(ISBLANK(Декларация!H12),"",Декларация!H12)</f>
        <v/>
      </c>
      <c r="I7" s="126" t="str">
        <f>IF(ISBLANK(Декларация!I12),"",Декларация!I12)</f>
        <v/>
      </c>
      <c r="J7" s="126" t="str">
        <f>IF(ISBLANK(Декларация!J12),"",Декларация!J12)</f>
        <v/>
      </c>
      <c r="K7" s="126" t="str">
        <f>IF(ISBLANK(Декларация!K12),"",Декларация!K12)</f>
        <v/>
      </c>
      <c r="L7" s="126" t="str">
        <f>IF(ISBLANK(Декларация!L12),"",Декларация!L12)</f>
        <v/>
      </c>
      <c r="M7" s="126" t="str">
        <f>IF(ISBLANK(Декларация!M12),"",Декларация!M12)</f>
        <v/>
      </c>
      <c r="N7" s="126" t="str">
        <f>IF(ISBLANK(Декларация!N12),"",Декларация!N12)</f>
        <v/>
      </c>
      <c r="O7" s="126" t="str">
        <f>IF(ISBLANK(Декларация!O12),"",Декларация!O12)</f>
        <v/>
      </c>
      <c r="P7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38"/>
      <c r="BB7" s="88"/>
      <c r="BC7" s="88"/>
      <c r="BD7" s="37"/>
      <c r="BE7" s="37"/>
      <c r="BF7" s="37"/>
      <c r="BG7" s="37"/>
      <c r="BH7" s="37"/>
      <c r="BI7" s="37"/>
      <c r="BJ7" s="37"/>
    </row>
    <row r="8" spans="1:62" ht="15" customHeight="1" x14ac:dyDescent="0.3">
      <c r="A8" s="121"/>
      <c r="B8" s="121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9"/>
      <c r="AG8" s="129"/>
      <c r="AH8" s="129"/>
      <c r="AI8" s="129"/>
      <c r="AJ8" s="129"/>
      <c r="AK8" s="129"/>
      <c r="AL8" s="277" t="s">
        <v>50</v>
      </c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I8" s="8"/>
    </row>
    <row r="9" spans="1:62" ht="45" customHeight="1" x14ac:dyDescent="0.25">
      <c r="A9" s="7"/>
      <c r="B9" s="279" t="s">
        <v>111</v>
      </c>
      <c r="C9" s="279"/>
      <c r="D9" s="280" t="s">
        <v>5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94" t="s">
        <v>124</v>
      </c>
      <c r="U9" s="294"/>
      <c r="V9" s="294"/>
      <c r="W9" s="294"/>
      <c r="X9" s="294"/>
      <c r="Y9" s="294"/>
      <c r="Z9" s="286" t="s">
        <v>141</v>
      </c>
      <c r="AA9" s="286"/>
      <c r="AB9" s="286"/>
      <c r="AC9" s="286"/>
      <c r="AD9" s="286"/>
      <c r="AE9" s="286"/>
      <c r="AF9" s="294" t="s">
        <v>140</v>
      </c>
      <c r="AG9" s="294"/>
      <c r="AH9" s="294"/>
      <c r="AI9" s="294"/>
      <c r="AJ9" s="294"/>
      <c r="AK9" s="294"/>
      <c r="AL9" s="291" t="s">
        <v>137</v>
      </c>
      <c r="AM9" s="292"/>
      <c r="AN9" s="292"/>
      <c r="AO9" s="292"/>
      <c r="AP9" s="292"/>
      <c r="AQ9" s="292"/>
      <c r="AR9" s="291" t="s">
        <v>121</v>
      </c>
      <c r="AS9" s="292"/>
      <c r="AT9" s="292"/>
      <c r="AU9" s="292"/>
      <c r="AV9" s="292"/>
      <c r="AW9" s="292"/>
      <c r="AX9" s="284" t="s">
        <v>51</v>
      </c>
      <c r="AY9" s="284"/>
      <c r="AZ9" s="284"/>
      <c r="BA9" s="284"/>
      <c r="BB9" s="284"/>
      <c r="BC9" s="284"/>
      <c r="BI9" s="8"/>
    </row>
    <row r="10" spans="1:62" ht="15.75" customHeight="1" x14ac:dyDescent="0.3">
      <c r="A10" s="7"/>
      <c r="B10" s="281">
        <v>1</v>
      </c>
      <c r="C10" s="281"/>
      <c r="D10" s="281" t="s">
        <v>453</v>
      </c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7" t="s">
        <v>115</v>
      </c>
      <c r="U10" s="287"/>
      <c r="V10" s="287"/>
      <c r="W10" s="287"/>
      <c r="X10" s="287"/>
      <c r="Y10" s="287"/>
      <c r="Z10" s="287" t="s">
        <v>116</v>
      </c>
      <c r="AA10" s="287"/>
      <c r="AB10" s="287"/>
      <c r="AC10" s="287"/>
      <c r="AD10" s="287"/>
      <c r="AE10" s="287"/>
      <c r="AF10" s="287" t="s">
        <v>117</v>
      </c>
      <c r="AG10" s="287"/>
      <c r="AH10" s="287"/>
      <c r="AI10" s="287"/>
      <c r="AJ10" s="287"/>
      <c r="AK10" s="287"/>
      <c r="AL10" s="287" t="s">
        <v>118</v>
      </c>
      <c r="AM10" s="287"/>
      <c r="AN10" s="287"/>
      <c r="AO10" s="287"/>
      <c r="AP10" s="287"/>
      <c r="AQ10" s="287"/>
      <c r="AR10" s="287" t="s">
        <v>119</v>
      </c>
      <c r="AS10" s="287"/>
      <c r="AT10" s="287"/>
      <c r="AU10" s="287"/>
      <c r="AV10" s="287"/>
      <c r="AW10" s="287"/>
      <c r="AX10" s="285">
        <v>8</v>
      </c>
      <c r="AY10" s="285"/>
      <c r="AZ10" s="285"/>
      <c r="BA10" s="285"/>
      <c r="BB10" s="285"/>
      <c r="BC10" s="285"/>
      <c r="BH10" s="58"/>
      <c r="BI10" s="59"/>
    </row>
    <row r="11" spans="1:62" ht="15.75" customHeight="1" x14ac:dyDescent="0.3">
      <c r="A11" s="7"/>
      <c r="B11" s="282" t="s">
        <v>109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93">
        <f>SUM(T12:Y63)</f>
        <v>0</v>
      </c>
      <c r="U11" s="293"/>
      <c r="V11" s="293"/>
      <c r="W11" s="293"/>
      <c r="X11" s="293"/>
      <c r="Y11" s="293"/>
      <c r="Z11" s="293">
        <f>SUM(Z12:AE63)</f>
        <v>0</v>
      </c>
      <c r="AA11" s="293"/>
      <c r="AB11" s="293"/>
      <c r="AC11" s="293"/>
      <c r="AD11" s="293"/>
      <c r="AE11" s="293"/>
      <c r="AF11" s="293">
        <f>SUM(AF12:AK63)</f>
        <v>0</v>
      </c>
      <c r="AG11" s="293"/>
      <c r="AH11" s="293"/>
      <c r="AI11" s="293"/>
      <c r="AJ11" s="293"/>
      <c r="AK11" s="293"/>
      <c r="AL11" s="293">
        <f>SUM(AL12:AQ63)</f>
        <v>0</v>
      </c>
      <c r="AM11" s="293"/>
      <c r="AN11" s="293"/>
      <c r="AO11" s="293"/>
      <c r="AP11" s="293"/>
      <c r="AQ11" s="293"/>
      <c r="AR11" s="293">
        <f>SUM(AR12:AW63)</f>
        <v>0</v>
      </c>
      <c r="AS11" s="293"/>
      <c r="AT11" s="293"/>
      <c r="AU11" s="293"/>
      <c r="AV11" s="293"/>
      <c r="AW11" s="293"/>
      <c r="AX11" s="289">
        <f>SUM(T11:AW11)</f>
        <v>0</v>
      </c>
      <c r="AY11" s="289"/>
      <c r="AZ11" s="289"/>
      <c r="BA11" s="289"/>
      <c r="BB11" s="289"/>
      <c r="BC11" s="289"/>
      <c r="BH11" s="104" t="s">
        <v>63</v>
      </c>
      <c r="BI11" s="59"/>
    </row>
    <row r="12" spans="1:62" ht="15" customHeight="1" x14ac:dyDescent="0.25">
      <c r="A12" s="7"/>
      <c r="B12" s="288">
        <v>1</v>
      </c>
      <c r="C12" s="288"/>
      <c r="D12" s="266" t="s">
        <v>63</v>
      </c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73">
        <v>0</v>
      </c>
      <c r="U12" s="273"/>
      <c r="V12" s="273"/>
      <c r="W12" s="273"/>
      <c r="X12" s="273"/>
      <c r="Y12" s="273"/>
      <c r="Z12" s="273">
        <v>0</v>
      </c>
      <c r="AA12" s="273"/>
      <c r="AB12" s="273"/>
      <c r="AC12" s="273"/>
      <c r="AD12" s="273"/>
      <c r="AE12" s="273"/>
      <c r="AF12" s="273">
        <v>0</v>
      </c>
      <c r="AG12" s="273"/>
      <c r="AH12" s="273"/>
      <c r="AI12" s="273"/>
      <c r="AJ12" s="273"/>
      <c r="AK12" s="273"/>
      <c r="AL12" s="273">
        <v>0</v>
      </c>
      <c r="AM12" s="273"/>
      <c r="AN12" s="273"/>
      <c r="AO12" s="273"/>
      <c r="AP12" s="273"/>
      <c r="AQ12" s="273"/>
      <c r="AR12" s="272">
        <v>0</v>
      </c>
      <c r="AS12" s="272"/>
      <c r="AT12" s="272"/>
      <c r="AU12" s="272"/>
      <c r="AV12" s="272"/>
      <c r="AW12" s="272"/>
      <c r="AX12" s="278">
        <f>SUM(T12:AW12)</f>
        <v>0</v>
      </c>
      <c r="AY12" s="278"/>
      <c r="AZ12" s="278"/>
      <c r="BA12" s="278"/>
      <c r="BB12" s="278"/>
      <c r="BC12" s="278"/>
      <c r="BH12" s="60" t="s">
        <v>65</v>
      </c>
      <c r="BI12" s="59"/>
    </row>
    <row r="13" spans="1:62" ht="15" customHeight="1" x14ac:dyDescent="0.3">
      <c r="A13" s="7"/>
      <c r="B13" s="270">
        <v>2</v>
      </c>
      <c r="C13" s="271"/>
      <c r="D13" s="266" t="s">
        <v>63</v>
      </c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74">
        <v>0</v>
      </c>
      <c r="U13" s="275"/>
      <c r="V13" s="275"/>
      <c r="W13" s="275"/>
      <c r="X13" s="275"/>
      <c r="Y13" s="276"/>
      <c r="Z13" s="273">
        <v>0</v>
      </c>
      <c r="AA13" s="273"/>
      <c r="AB13" s="273"/>
      <c r="AC13" s="273"/>
      <c r="AD13" s="273"/>
      <c r="AE13" s="273"/>
      <c r="AF13" s="273">
        <v>0</v>
      </c>
      <c r="AG13" s="273"/>
      <c r="AH13" s="273"/>
      <c r="AI13" s="273"/>
      <c r="AJ13" s="273"/>
      <c r="AK13" s="273"/>
      <c r="AL13" s="273">
        <v>0</v>
      </c>
      <c r="AM13" s="273"/>
      <c r="AN13" s="273"/>
      <c r="AO13" s="273"/>
      <c r="AP13" s="273"/>
      <c r="AQ13" s="273"/>
      <c r="AR13" s="272">
        <v>0</v>
      </c>
      <c r="AS13" s="272"/>
      <c r="AT13" s="272"/>
      <c r="AU13" s="272"/>
      <c r="AV13" s="272"/>
      <c r="AW13" s="272"/>
      <c r="AX13" s="278">
        <f>SUM(T13:AW13)</f>
        <v>0</v>
      </c>
      <c r="AY13" s="278"/>
      <c r="AZ13" s="278"/>
      <c r="BA13" s="278"/>
      <c r="BB13" s="278"/>
      <c r="BC13" s="278"/>
      <c r="BH13" s="60" t="s">
        <v>66</v>
      </c>
      <c r="BI13" s="50"/>
    </row>
    <row r="14" spans="1:62" ht="15" customHeight="1" x14ac:dyDescent="0.3">
      <c r="A14" s="7"/>
      <c r="B14" s="270">
        <v>3</v>
      </c>
      <c r="C14" s="271"/>
      <c r="D14" s="266" t="s">
        <v>63</v>
      </c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74">
        <v>0</v>
      </c>
      <c r="U14" s="275"/>
      <c r="V14" s="275"/>
      <c r="W14" s="275"/>
      <c r="X14" s="275"/>
      <c r="Y14" s="276"/>
      <c r="Z14" s="273">
        <v>0</v>
      </c>
      <c r="AA14" s="273"/>
      <c r="AB14" s="273"/>
      <c r="AC14" s="273"/>
      <c r="AD14" s="273"/>
      <c r="AE14" s="273"/>
      <c r="AF14" s="273">
        <v>0</v>
      </c>
      <c r="AG14" s="273"/>
      <c r="AH14" s="273"/>
      <c r="AI14" s="273"/>
      <c r="AJ14" s="273"/>
      <c r="AK14" s="273"/>
      <c r="AL14" s="273">
        <v>0</v>
      </c>
      <c r="AM14" s="273"/>
      <c r="AN14" s="273"/>
      <c r="AO14" s="273"/>
      <c r="AP14" s="273"/>
      <c r="AQ14" s="273"/>
      <c r="AR14" s="272">
        <v>0</v>
      </c>
      <c r="AS14" s="272"/>
      <c r="AT14" s="272"/>
      <c r="AU14" s="272"/>
      <c r="AV14" s="272"/>
      <c r="AW14" s="272"/>
      <c r="AX14" s="278">
        <f t="shared" ref="AX14:AX42" si="0">SUM(T14:AW14)</f>
        <v>0</v>
      </c>
      <c r="AY14" s="278"/>
      <c r="AZ14" s="278"/>
      <c r="BA14" s="278"/>
      <c r="BB14" s="278"/>
      <c r="BC14" s="278"/>
      <c r="BH14" s="60" t="s">
        <v>67</v>
      </c>
      <c r="BI14" s="50"/>
    </row>
    <row r="15" spans="1:62" ht="15" customHeight="1" x14ac:dyDescent="0.3">
      <c r="A15" s="7"/>
      <c r="B15" s="270">
        <v>4</v>
      </c>
      <c r="C15" s="271"/>
      <c r="D15" s="266" t="s">
        <v>63</v>
      </c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74">
        <v>0</v>
      </c>
      <c r="U15" s="275"/>
      <c r="V15" s="275"/>
      <c r="W15" s="275"/>
      <c r="X15" s="275"/>
      <c r="Y15" s="276"/>
      <c r="Z15" s="273">
        <v>0</v>
      </c>
      <c r="AA15" s="273"/>
      <c r="AB15" s="273"/>
      <c r="AC15" s="273"/>
      <c r="AD15" s="273"/>
      <c r="AE15" s="273"/>
      <c r="AF15" s="273">
        <v>0</v>
      </c>
      <c r="AG15" s="273"/>
      <c r="AH15" s="273"/>
      <c r="AI15" s="273"/>
      <c r="AJ15" s="273"/>
      <c r="AK15" s="273"/>
      <c r="AL15" s="273">
        <v>0</v>
      </c>
      <c r="AM15" s="273"/>
      <c r="AN15" s="273"/>
      <c r="AO15" s="273"/>
      <c r="AP15" s="273"/>
      <c r="AQ15" s="273"/>
      <c r="AR15" s="272">
        <v>0</v>
      </c>
      <c r="AS15" s="272"/>
      <c r="AT15" s="272"/>
      <c r="AU15" s="272"/>
      <c r="AV15" s="272"/>
      <c r="AW15" s="272"/>
      <c r="AX15" s="278">
        <f t="shared" si="0"/>
        <v>0</v>
      </c>
      <c r="AY15" s="278"/>
      <c r="AZ15" s="278"/>
      <c r="BA15" s="278"/>
      <c r="BB15" s="278"/>
      <c r="BC15" s="278"/>
      <c r="BH15" s="60" t="s">
        <v>68</v>
      </c>
      <c r="BI15" s="61"/>
    </row>
    <row r="16" spans="1:62" ht="15" customHeight="1" x14ac:dyDescent="0.3">
      <c r="A16" s="7"/>
      <c r="B16" s="270">
        <v>5</v>
      </c>
      <c r="C16" s="271"/>
      <c r="D16" s="266" t="s">
        <v>63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74">
        <v>0</v>
      </c>
      <c r="U16" s="275"/>
      <c r="V16" s="275"/>
      <c r="W16" s="275"/>
      <c r="X16" s="275"/>
      <c r="Y16" s="276"/>
      <c r="Z16" s="273">
        <v>0</v>
      </c>
      <c r="AA16" s="273"/>
      <c r="AB16" s="273"/>
      <c r="AC16" s="273"/>
      <c r="AD16" s="273"/>
      <c r="AE16" s="273"/>
      <c r="AF16" s="273">
        <v>0</v>
      </c>
      <c r="AG16" s="273"/>
      <c r="AH16" s="273"/>
      <c r="AI16" s="273"/>
      <c r="AJ16" s="273"/>
      <c r="AK16" s="273"/>
      <c r="AL16" s="273">
        <v>0</v>
      </c>
      <c r="AM16" s="273"/>
      <c r="AN16" s="273"/>
      <c r="AO16" s="273"/>
      <c r="AP16" s="273"/>
      <c r="AQ16" s="273"/>
      <c r="AR16" s="272">
        <v>0</v>
      </c>
      <c r="AS16" s="272"/>
      <c r="AT16" s="272"/>
      <c r="AU16" s="272"/>
      <c r="AV16" s="272"/>
      <c r="AW16" s="272"/>
      <c r="AX16" s="278">
        <f t="shared" si="0"/>
        <v>0</v>
      </c>
      <c r="AY16" s="278"/>
      <c r="AZ16" s="278"/>
      <c r="BA16" s="278"/>
      <c r="BB16" s="278"/>
      <c r="BC16" s="278"/>
      <c r="BH16" s="60" t="s">
        <v>69</v>
      </c>
      <c r="BI16" s="61"/>
    </row>
    <row r="17" spans="1:64" ht="15" customHeight="1" x14ac:dyDescent="0.3">
      <c r="A17" s="7"/>
      <c r="B17" s="270">
        <v>6</v>
      </c>
      <c r="C17" s="271"/>
      <c r="D17" s="266" t="s">
        <v>63</v>
      </c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74">
        <v>0</v>
      </c>
      <c r="U17" s="275"/>
      <c r="V17" s="275"/>
      <c r="W17" s="275"/>
      <c r="X17" s="275"/>
      <c r="Y17" s="276"/>
      <c r="Z17" s="273">
        <v>0</v>
      </c>
      <c r="AA17" s="273"/>
      <c r="AB17" s="273"/>
      <c r="AC17" s="273"/>
      <c r="AD17" s="273"/>
      <c r="AE17" s="273"/>
      <c r="AF17" s="273">
        <v>0</v>
      </c>
      <c r="AG17" s="273"/>
      <c r="AH17" s="273"/>
      <c r="AI17" s="273"/>
      <c r="AJ17" s="273"/>
      <c r="AK17" s="273"/>
      <c r="AL17" s="273">
        <v>0</v>
      </c>
      <c r="AM17" s="273"/>
      <c r="AN17" s="273"/>
      <c r="AO17" s="273"/>
      <c r="AP17" s="273"/>
      <c r="AQ17" s="273"/>
      <c r="AR17" s="272">
        <v>0</v>
      </c>
      <c r="AS17" s="272"/>
      <c r="AT17" s="272"/>
      <c r="AU17" s="272"/>
      <c r="AV17" s="272"/>
      <c r="AW17" s="272"/>
      <c r="AX17" s="278">
        <f t="shared" si="0"/>
        <v>0</v>
      </c>
      <c r="AY17" s="278"/>
      <c r="AZ17" s="278"/>
      <c r="BA17" s="278"/>
      <c r="BB17" s="278"/>
      <c r="BC17" s="278"/>
      <c r="BH17" s="60" t="s">
        <v>70</v>
      </c>
      <c r="BI17" s="61"/>
    </row>
    <row r="18" spans="1:64" ht="15" customHeight="1" x14ac:dyDescent="0.3">
      <c r="A18" s="7"/>
      <c r="B18" s="270">
        <v>7</v>
      </c>
      <c r="C18" s="271"/>
      <c r="D18" s="266" t="s">
        <v>63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74">
        <v>0</v>
      </c>
      <c r="U18" s="275"/>
      <c r="V18" s="275"/>
      <c r="W18" s="275"/>
      <c r="X18" s="275"/>
      <c r="Y18" s="276"/>
      <c r="Z18" s="273">
        <v>0</v>
      </c>
      <c r="AA18" s="273"/>
      <c r="AB18" s="273"/>
      <c r="AC18" s="273"/>
      <c r="AD18" s="273"/>
      <c r="AE18" s="273"/>
      <c r="AF18" s="273">
        <v>0</v>
      </c>
      <c r="AG18" s="273"/>
      <c r="AH18" s="273"/>
      <c r="AI18" s="273"/>
      <c r="AJ18" s="273"/>
      <c r="AK18" s="273"/>
      <c r="AL18" s="273">
        <v>0</v>
      </c>
      <c r="AM18" s="273"/>
      <c r="AN18" s="273"/>
      <c r="AO18" s="273"/>
      <c r="AP18" s="273"/>
      <c r="AQ18" s="273"/>
      <c r="AR18" s="272">
        <v>0</v>
      </c>
      <c r="AS18" s="272"/>
      <c r="AT18" s="272"/>
      <c r="AU18" s="272"/>
      <c r="AV18" s="272"/>
      <c r="AW18" s="272"/>
      <c r="AX18" s="278">
        <f t="shared" si="0"/>
        <v>0</v>
      </c>
      <c r="AY18" s="278"/>
      <c r="AZ18" s="278"/>
      <c r="BA18" s="278"/>
      <c r="BB18" s="278"/>
      <c r="BC18" s="278"/>
      <c r="BH18" s="60" t="s">
        <v>71</v>
      </c>
      <c r="BI18" s="61"/>
    </row>
    <row r="19" spans="1:64" ht="15" customHeight="1" x14ac:dyDescent="0.3">
      <c r="A19" s="7"/>
      <c r="B19" s="270">
        <v>8</v>
      </c>
      <c r="C19" s="271"/>
      <c r="D19" s="266" t="s">
        <v>63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74">
        <v>0</v>
      </c>
      <c r="U19" s="275"/>
      <c r="V19" s="275"/>
      <c r="W19" s="275"/>
      <c r="X19" s="275"/>
      <c r="Y19" s="276"/>
      <c r="Z19" s="273">
        <v>0</v>
      </c>
      <c r="AA19" s="273"/>
      <c r="AB19" s="273"/>
      <c r="AC19" s="273"/>
      <c r="AD19" s="273"/>
      <c r="AE19" s="273"/>
      <c r="AF19" s="273">
        <v>0</v>
      </c>
      <c r="AG19" s="273"/>
      <c r="AH19" s="273"/>
      <c r="AI19" s="273"/>
      <c r="AJ19" s="273"/>
      <c r="AK19" s="273"/>
      <c r="AL19" s="273">
        <v>0</v>
      </c>
      <c r="AM19" s="273"/>
      <c r="AN19" s="273"/>
      <c r="AO19" s="273"/>
      <c r="AP19" s="273"/>
      <c r="AQ19" s="273"/>
      <c r="AR19" s="272">
        <v>0</v>
      </c>
      <c r="AS19" s="272"/>
      <c r="AT19" s="272"/>
      <c r="AU19" s="272"/>
      <c r="AV19" s="272"/>
      <c r="AW19" s="272"/>
      <c r="AX19" s="278">
        <f t="shared" si="0"/>
        <v>0</v>
      </c>
      <c r="AY19" s="278"/>
      <c r="AZ19" s="278"/>
      <c r="BA19" s="278"/>
      <c r="BB19" s="278"/>
      <c r="BC19" s="278"/>
      <c r="BH19" s="60" t="s">
        <v>72</v>
      </c>
      <c r="BI19" s="61"/>
    </row>
    <row r="20" spans="1:64" ht="15" customHeight="1" x14ac:dyDescent="0.3">
      <c r="A20" s="7"/>
      <c r="B20" s="270">
        <v>9</v>
      </c>
      <c r="C20" s="271"/>
      <c r="D20" s="266" t="s">
        <v>63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74">
        <v>0</v>
      </c>
      <c r="U20" s="275"/>
      <c r="V20" s="275"/>
      <c r="W20" s="275"/>
      <c r="X20" s="275"/>
      <c r="Y20" s="276"/>
      <c r="Z20" s="273">
        <v>0</v>
      </c>
      <c r="AA20" s="273"/>
      <c r="AB20" s="273"/>
      <c r="AC20" s="273"/>
      <c r="AD20" s="273"/>
      <c r="AE20" s="273"/>
      <c r="AF20" s="273">
        <v>0</v>
      </c>
      <c r="AG20" s="273"/>
      <c r="AH20" s="273"/>
      <c r="AI20" s="273"/>
      <c r="AJ20" s="273"/>
      <c r="AK20" s="273"/>
      <c r="AL20" s="273">
        <v>0</v>
      </c>
      <c r="AM20" s="273"/>
      <c r="AN20" s="273"/>
      <c r="AO20" s="273"/>
      <c r="AP20" s="273"/>
      <c r="AQ20" s="273"/>
      <c r="AR20" s="272">
        <v>0</v>
      </c>
      <c r="AS20" s="272"/>
      <c r="AT20" s="272"/>
      <c r="AU20" s="272"/>
      <c r="AV20" s="272"/>
      <c r="AW20" s="272"/>
      <c r="AX20" s="278">
        <f t="shared" si="0"/>
        <v>0</v>
      </c>
      <c r="AY20" s="278"/>
      <c r="AZ20" s="278"/>
      <c r="BA20" s="278"/>
      <c r="BB20" s="278"/>
      <c r="BC20" s="278"/>
      <c r="BH20" s="60" t="s">
        <v>73</v>
      </c>
      <c r="BI20" s="61"/>
    </row>
    <row r="21" spans="1:64" ht="15" customHeight="1" x14ac:dyDescent="0.3">
      <c r="A21" s="7"/>
      <c r="B21" s="270">
        <v>10</v>
      </c>
      <c r="C21" s="271"/>
      <c r="D21" s="266" t="s">
        <v>63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74">
        <v>0</v>
      </c>
      <c r="U21" s="275"/>
      <c r="V21" s="275"/>
      <c r="W21" s="275"/>
      <c r="X21" s="275"/>
      <c r="Y21" s="276"/>
      <c r="Z21" s="273">
        <v>0</v>
      </c>
      <c r="AA21" s="273"/>
      <c r="AB21" s="273"/>
      <c r="AC21" s="273"/>
      <c r="AD21" s="273"/>
      <c r="AE21" s="273"/>
      <c r="AF21" s="273">
        <v>0</v>
      </c>
      <c r="AG21" s="273"/>
      <c r="AH21" s="273"/>
      <c r="AI21" s="273"/>
      <c r="AJ21" s="273"/>
      <c r="AK21" s="273"/>
      <c r="AL21" s="273">
        <v>0</v>
      </c>
      <c r="AM21" s="273"/>
      <c r="AN21" s="273"/>
      <c r="AO21" s="273"/>
      <c r="AP21" s="273"/>
      <c r="AQ21" s="273"/>
      <c r="AR21" s="272">
        <v>0</v>
      </c>
      <c r="AS21" s="272"/>
      <c r="AT21" s="272"/>
      <c r="AU21" s="272"/>
      <c r="AV21" s="272"/>
      <c r="AW21" s="272"/>
      <c r="AX21" s="278">
        <f t="shared" si="0"/>
        <v>0</v>
      </c>
      <c r="AY21" s="278"/>
      <c r="AZ21" s="278"/>
      <c r="BA21" s="278"/>
      <c r="BB21" s="278"/>
      <c r="BC21" s="278"/>
      <c r="BH21" s="60" t="s">
        <v>74</v>
      </c>
      <c r="BI21" s="61"/>
    </row>
    <row r="22" spans="1:64" ht="15" customHeight="1" x14ac:dyDescent="0.3">
      <c r="A22" s="7"/>
      <c r="B22" s="270">
        <v>11</v>
      </c>
      <c r="C22" s="271"/>
      <c r="D22" s="266" t="s">
        <v>63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74">
        <v>0</v>
      </c>
      <c r="U22" s="275"/>
      <c r="V22" s="275"/>
      <c r="W22" s="275"/>
      <c r="X22" s="275"/>
      <c r="Y22" s="276"/>
      <c r="Z22" s="273">
        <v>0</v>
      </c>
      <c r="AA22" s="273"/>
      <c r="AB22" s="273"/>
      <c r="AC22" s="273"/>
      <c r="AD22" s="273"/>
      <c r="AE22" s="273"/>
      <c r="AF22" s="273">
        <v>0</v>
      </c>
      <c r="AG22" s="273"/>
      <c r="AH22" s="273"/>
      <c r="AI22" s="273"/>
      <c r="AJ22" s="273"/>
      <c r="AK22" s="273"/>
      <c r="AL22" s="273">
        <v>0</v>
      </c>
      <c r="AM22" s="273"/>
      <c r="AN22" s="273"/>
      <c r="AO22" s="273"/>
      <c r="AP22" s="273"/>
      <c r="AQ22" s="273"/>
      <c r="AR22" s="272">
        <v>0</v>
      </c>
      <c r="AS22" s="272"/>
      <c r="AT22" s="272"/>
      <c r="AU22" s="272"/>
      <c r="AV22" s="272"/>
      <c r="AW22" s="272"/>
      <c r="AX22" s="278">
        <f t="shared" si="0"/>
        <v>0</v>
      </c>
      <c r="AY22" s="278"/>
      <c r="AZ22" s="278"/>
      <c r="BA22" s="278"/>
      <c r="BB22" s="278"/>
      <c r="BC22" s="278"/>
      <c r="BH22" s="60" t="s">
        <v>75</v>
      </c>
      <c r="BI22" s="61"/>
    </row>
    <row r="23" spans="1:64" ht="15" customHeight="1" x14ac:dyDescent="0.3">
      <c r="A23" s="7"/>
      <c r="B23" s="270">
        <v>12</v>
      </c>
      <c r="C23" s="271"/>
      <c r="D23" s="266" t="s">
        <v>63</v>
      </c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74">
        <v>0</v>
      </c>
      <c r="U23" s="275"/>
      <c r="V23" s="275"/>
      <c r="W23" s="275"/>
      <c r="X23" s="275"/>
      <c r="Y23" s="276"/>
      <c r="Z23" s="273">
        <v>0</v>
      </c>
      <c r="AA23" s="273"/>
      <c r="AB23" s="273"/>
      <c r="AC23" s="273"/>
      <c r="AD23" s="273"/>
      <c r="AE23" s="273"/>
      <c r="AF23" s="273">
        <v>0</v>
      </c>
      <c r="AG23" s="273"/>
      <c r="AH23" s="273"/>
      <c r="AI23" s="273"/>
      <c r="AJ23" s="273"/>
      <c r="AK23" s="273"/>
      <c r="AL23" s="273">
        <v>0</v>
      </c>
      <c r="AM23" s="273"/>
      <c r="AN23" s="273"/>
      <c r="AO23" s="273"/>
      <c r="AP23" s="273"/>
      <c r="AQ23" s="273"/>
      <c r="AR23" s="272">
        <v>0</v>
      </c>
      <c r="AS23" s="272"/>
      <c r="AT23" s="272"/>
      <c r="AU23" s="272"/>
      <c r="AV23" s="272"/>
      <c r="AW23" s="272"/>
      <c r="AX23" s="278">
        <f t="shared" si="0"/>
        <v>0</v>
      </c>
      <c r="AY23" s="278"/>
      <c r="AZ23" s="278"/>
      <c r="BA23" s="278"/>
      <c r="BB23" s="278"/>
      <c r="BC23" s="278"/>
      <c r="BH23" s="60" t="s">
        <v>76</v>
      </c>
      <c r="BI23" s="61"/>
    </row>
    <row r="24" spans="1:64" ht="15" customHeight="1" x14ac:dyDescent="0.25">
      <c r="A24" s="7"/>
      <c r="B24" s="270">
        <v>13</v>
      </c>
      <c r="C24" s="271"/>
      <c r="D24" s="266" t="s">
        <v>63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74">
        <v>0</v>
      </c>
      <c r="U24" s="275"/>
      <c r="V24" s="275"/>
      <c r="W24" s="275"/>
      <c r="X24" s="275"/>
      <c r="Y24" s="276"/>
      <c r="Z24" s="273">
        <v>0</v>
      </c>
      <c r="AA24" s="273"/>
      <c r="AB24" s="273"/>
      <c r="AC24" s="273"/>
      <c r="AD24" s="273"/>
      <c r="AE24" s="273"/>
      <c r="AF24" s="273">
        <v>0</v>
      </c>
      <c r="AG24" s="273"/>
      <c r="AH24" s="273"/>
      <c r="AI24" s="273"/>
      <c r="AJ24" s="273"/>
      <c r="AK24" s="273"/>
      <c r="AL24" s="273">
        <v>0</v>
      </c>
      <c r="AM24" s="273"/>
      <c r="AN24" s="273"/>
      <c r="AO24" s="273"/>
      <c r="AP24" s="273"/>
      <c r="AQ24" s="273"/>
      <c r="AR24" s="272">
        <v>0</v>
      </c>
      <c r="AS24" s="272"/>
      <c r="AT24" s="272"/>
      <c r="AU24" s="272"/>
      <c r="AV24" s="272"/>
      <c r="AW24" s="272"/>
      <c r="AX24" s="278">
        <f t="shared" si="0"/>
        <v>0</v>
      </c>
      <c r="AY24" s="278"/>
      <c r="AZ24" s="278"/>
      <c r="BA24" s="278"/>
      <c r="BB24" s="278"/>
      <c r="BC24" s="278"/>
      <c r="BH24" s="60" t="s">
        <v>77</v>
      </c>
      <c r="BI24" s="62"/>
      <c r="BJ24" s="10"/>
      <c r="BK24" s="10"/>
      <c r="BL24" s="10"/>
    </row>
    <row r="25" spans="1:64" ht="15" customHeight="1" x14ac:dyDescent="0.25">
      <c r="A25" s="7"/>
      <c r="B25" s="270">
        <v>14</v>
      </c>
      <c r="C25" s="271"/>
      <c r="D25" s="266" t="s">
        <v>63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74">
        <v>0</v>
      </c>
      <c r="U25" s="275"/>
      <c r="V25" s="275"/>
      <c r="W25" s="275"/>
      <c r="X25" s="275"/>
      <c r="Y25" s="276"/>
      <c r="Z25" s="273">
        <v>0</v>
      </c>
      <c r="AA25" s="273"/>
      <c r="AB25" s="273"/>
      <c r="AC25" s="273"/>
      <c r="AD25" s="273"/>
      <c r="AE25" s="273"/>
      <c r="AF25" s="273">
        <v>0</v>
      </c>
      <c r="AG25" s="273"/>
      <c r="AH25" s="273"/>
      <c r="AI25" s="273"/>
      <c r="AJ25" s="273"/>
      <c r="AK25" s="273"/>
      <c r="AL25" s="273">
        <v>0</v>
      </c>
      <c r="AM25" s="273"/>
      <c r="AN25" s="273"/>
      <c r="AO25" s="273"/>
      <c r="AP25" s="273"/>
      <c r="AQ25" s="273"/>
      <c r="AR25" s="272">
        <v>0</v>
      </c>
      <c r="AS25" s="272"/>
      <c r="AT25" s="272"/>
      <c r="AU25" s="272"/>
      <c r="AV25" s="272"/>
      <c r="AW25" s="272"/>
      <c r="AX25" s="278">
        <f t="shared" si="0"/>
        <v>0</v>
      </c>
      <c r="AY25" s="278"/>
      <c r="AZ25" s="278"/>
      <c r="BA25" s="278"/>
      <c r="BB25" s="278"/>
      <c r="BC25" s="278"/>
      <c r="BH25" s="60" t="s">
        <v>78</v>
      </c>
      <c r="BI25" s="62"/>
      <c r="BJ25" s="10"/>
      <c r="BK25" s="10"/>
      <c r="BL25" s="10"/>
    </row>
    <row r="26" spans="1:64" ht="15" customHeight="1" x14ac:dyDescent="0.25">
      <c r="A26" s="7"/>
      <c r="B26" s="270">
        <v>15</v>
      </c>
      <c r="C26" s="271"/>
      <c r="D26" s="266" t="s">
        <v>63</v>
      </c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74">
        <v>0</v>
      </c>
      <c r="U26" s="275"/>
      <c r="V26" s="275"/>
      <c r="W26" s="275"/>
      <c r="X26" s="275"/>
      <c r="Y26" s="276"/>
      <c r="Z26" s="273">
        <v>0</v>
      </c>
      <c r="AA26" s="273"/>
      <c r="AB26" s="273"/>
      <c r="AC26" s="273"/>
      <c r="AD26" s="273"/>
      <c r="AE26" s="273"/>
      <c r="AF26" s="273">
        <v>0</v>
      </c>
      <c r="AG26" s="273"/>
      <c r="AH26" s="273"/>
      <c r="AI26" s="273"/>
      <c r="AJ26" s="273"/>
      <c r="AK26" s="273"/>
      <c r="AL26" s="273">
        <v>0</v>
      </c>
      <c r="AM26" s="273"/>
      <c r="AN26" s="273"/>
      <c r="AO26" s="273"/>
      <c r="AP26" s="273"/>
      <c r="AQ26" s="273"/>
      <c r="AR26" s="272">
        <v>0</v>
      </c>
      <c r="AS26" s="272"/>
      <c r="AT26" s="272"/>
      <c r="AU26" s="272"/>
      <c r="AV26" s="272"/>
      <c r="AW26" s="272"/>
      <c r="AX26" s="278">
        <f t="shared" si="0"/>
        <v>0</v>
      </c>
      <c r="AY26" s="278"/>
      <c r="AZ26" s="278"/>
      <c r="BA26" s="278"/>
      <c r="BB26" s="278"/>
      <c r="BC26" s="278"/>
      <c r="BH26" s="60" t="s">
        <v>79</v>
      </c>
      <c r="BI26" s="62"/>
      <c r="BJ26" s="10"/>
      <c r="BK26" s="10"/>
      <c r="BL26" s="10"/>
    </row>
    <row r="27" spans="1:64" ht="15" customHeight="1" x14ac:dyDescent="0.25">
      <c r="A27" s="7"/>
      <c r="B27" s="270">
        <v>16</v>
      </c>
      <c r="C27" s="271"/>
      <c r="D27" s="266" t="s">
        <v>63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74">
        <v>0</v>
      </c>
      <c r="U27" s="275"/>
      <c r="V27" s="275"/>
      <c r="W27" s="275"/>
      <c r="X27" s="275"/>
      <c r="Y27" s="276"/>
      <c r="Z27" s="273">
        <v>0</v>
      </c>
      <c r="AA27" s="273"/>
      <c r="AB27" s="273"/>
      <c r="AC27" s="273"/>
      <c r="AD27" s="273"/>
      <c r="AE27" s="273"/>
      <c r="AF27" s="273">
        <v>0</v>
      </c>
      <c r="AG27" s="273"/>
      <c r="AH27" s="273"/>
      <c r="AI27" s="273"/>
      <c r="AJ27" s="273"/>
      <c r="AK27" s="273"/>
      <c r="AL27" s="273">
        <v>0</v>
      </c>
      <c r="AM27" s="273"/>
      <c r="AN27" s="273"/>
      <c r="AO27" s="273"/>
      <c r="AP27" s="273"/>
      <c r="AQ27" s="273"/>
      <c r="AR27" s="272">
        <v>0</v>
      </c>
      <c r="AS27" s="272"/>
      <c r="AT27" s="272"/>
      <c r="AU27" s="272"/>
      <c r="AV27" s="272"/>
      <c r="AW27" s="272"/>
      <c r="AX27" s="278">
        <f t="shared" si="0"/>
        <v>0</v>
      </c>
      <c r="AY27" s="278"/>
      <c r="AZ27" s="278"/>
      <c r="BA27" s="278"/>
      <c r="BB27" s="278"/>
      <c r="BC27" s="278"/>
      <c r="BH27" s="60" t="s">
        <v>80</v>
      </c>
      <c r="BI27" s="62"/>
      <c r="BJ27" s="10"/>
      <c r="BK27" s="10"/>
      <c r="BL27" s="10"/>
    </row>
    <row r="28" spans="1:64" ht="15" customHeight="1" x14ac:dyDescent="0.25">
      <c r="A28" s="7"/>
      <c r="B28" s="270">
        <v>17</v>
      </c>
      <c r="C28" s="271"/>
      <c r="D28" s="266" t="s">
        <v>63</v>
      </c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74">
        <v>0</v>
      </c>
      <c r="U28" s="275"/>
      <c r="V28" s="275"/>
      <c r="W28" s="275"/>
      <c r="X28" s="275"/>
      <c r="Y28" s="276"/>
      <c r="Z28" s="273">
        <v>0</v>
      </c>
      <c r="AA28" s="273"/>
      <c r="AB28" s="273"/>
      <c r="AC28" s="273"/>
      <c r="AD28" s="273"/>
      <c r="AE28" s="273"/>
      <c r="AF28" s="273">
        <v>0</v>
      </c>
      <c r="AG28" s="273"/>
      <c r="AH28" s="273"/>
      <c r="AI28" s="273"/>
      <c r="AJ28" s="273"/>
      <c r="AK28" s="273"/>
      <c r="AL28" s="273">
        <v>0</v>
      </c>
      <c r="AM28" s="273"/>
      <c r="AN28" s="273"/>
      <c r="AO28" s="273"/>
      <c r="AP28" s="273"/>
      <c r="AQ28" s="273"/>
      <c r="AR28" s="272">
        <v>0</v>
      </c>
      <c r="AS28" s="272"/>
      <c r="AT28" s="272"/>
      <c r="AU28" s="272"/>
      <c r="AV28" s="272"/>
      <c r="AW28" s="272"/>
      <c r="AX28" s="278">
        <f t="shared" si="0"/>
        <v>0</v>
      </c>
      <c r="AY28" s="278"/>
      <c r="AZ28" s="278"/>
      <c r="BA28" s="278"/>
      <c r="BB28" s="278"/>
      <c r="BC28" s="278"/>
      <c r="BH28" s="97" t="s">
        <v>19</v>
      </c>
      <c r="BI28" s="62"/>
      <c r="BJ28" s="10"/>
      <c r="BK28" s="10"/>
      <c r="BL28" s="10"/>
    </row>
    <row r="29" spans="1:64" ht="15" customHeight="1" x14ac:dyDescent="0.3">
      <c r="A29" s="7"/>
      <c r="B29" s="270">
        <v>18</v>
      </c>
      <c r="C29" s="271"/>
      <c r="D29" s="266" t="s">
        <v>63</v>
      </c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74">
        <v>0</v>
      </c>
      <c r="U29" s="275"/>
      <c r="V29" s="275"/>
      <c r="W29" s="275"/>
      <c r="X29" s="275"/>
      <c r="Y29" s="276"/>
      <c r="Z29" s="273">
        <v>0</v>
      </c>
      <c r="AA29" s="273"/>
      <c r="AB29" s="273"/>
      <c r="AC29" s="273"/>
      <c r="AD29" s="273"/>
      <c r="AE29" s="273"/>
      <c r="AF29" s="273">
        <v>0</v>
      </c>
      <c r="AG29" s="273"/>
      <c r="AH29" s="273"/>
      <c r="AI29" s="273"/>
      <c r="AJ29" s="273"/>
      <c r="AK29" s="273"/>
      <c r="AL29" s="273">
        <v>0</v>
      </c>
      <c r="AM29" s="273"/>
      <c r="AN29" s="273"/>
      <c r="AO29" s="273"/>
      <c r="AP29" s="273"/>
      <c r="AQ29" s="273"/>
      <c r="AR29" s="272">
        <v>0</v>
      </c>
      <c r="AS29" s="272"/>
      <c r="AT29" s="272"/>
      <c r="AU29" s="272"/>
      <c r="AV29" s="272"/>
      <c r="AW29" s="272"/>
      <c r="AX29" s="278">
        <f t="shared" si="0"/>
        <v>0</v>
      </c>
      <c r="AY29" s="278"/>
      <c r="AZ29" s="278"/>
      <c r="BA29" s="278"/>
      <c r="BB29" s="278"/>
      <c r="BC29" s="278"/>
      <c r="BH29" s="60" t="s">
        <v>81</v>
      </c>
      <c r="BI29" s="63"/>
      <c r="BJ29" s="11"/>
      <c r="BK29" s="11"/>
      <c r="BL29" s="11"/>
    </row>
    <row r="30" spans="1:64" ht="15" customHeight="1" x14ac:dyDescent="0.3">
      <c r="A30" s="7"/>
      <c r="B30" s="270">
        <v>19</v>
      </c>
      <c r="C30" s="271"/>
      <c r="D30" s="266" t="s">
        <v>63</v>
      </c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74">
        <v>0</v>
      </c>
      <c r="U30" s="275"/>
      <c r="V30" s="275"/>
      <c r="W30" s="275"/>
      <c r="X30" s="275"/>
      <c r="Y30" s="276"/>
      <c r="Z30" s="273">
        <v>0</v>
      </c>
      <c r="AA30" s="273"/>
      <c r="AB30" s="273"/>
      <c r="AC30" s="273"/>
      <c r="AD30" s="273"/>
      <c r="AE30" s="273"/>
      <c r="AF30" s="273">
        <v>0</v>
      </c>
      <c r="AG30" s="273"/>
      <c r="AH30" s="273"/>
      <c r="AI30" s="273"/>
      <c r="AJ30" s="273"/>
      <c r="AK30" s="273"/>
      <c r="AL30" s="273">
        <v>0</v>
      </c>
      <c r="AM30" s="273"/>
      <c r="AN30" s="273"/>
      <c r="AO30" s="273"/>
      <c r="AP30" s="273"/>
      <c r="AQ30" s="273"/>
      <c r="AR30" s="272">
        <v>0</v>
      </c>
      <c r="AS30" s="272"/>
      <c r="AT30" s="272"/>
      <c r="AU30" s="272"/>
      <c r="AV30" s="272"/>
      <c r="AW30" s="272"/>
      <c r="AX30" s="278">
        <f t="shared" si="0"/>
        <v>0</v>
      </c>
      <c r="AY30" s="278"/>
      <c r="AZ30" s="278"/>
      <c r="BA30" s="278"/>
      <c r="BB30" s="278"/>
      <c r="BC30" s="278"/>
      <c r="BH30" s="60" t="s">
        <v>82</v>
      </c>
      <c r="BI30" s="53"/>
      <c r="BJ30" s="9"/>
      <c r="BK30" s="9"/>
      <c r="BL30" s="9"/>
    </row>
    <row r="31" spans="1:64" ht="15" customHeight="1" x14ac:dyDescent="0.3">
      <c r="A31" s="7"/>
      <c r="B31" s="270">
        <v>20</v>
      </c>
      <c r="C31" s="271"/>
      <c r="D31" s="266" t="s">
        <v>63</v>
      </c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74">
        <v>0</v>
      </c>
      <c r="U31" s="275"/>
      <c r="V31" s="275"/>
      <c r="W31" s="275"/>
      <c r="X31" s="275"/>
      <c r="Y31" s="276"/>
      <c r="Z31" s="273">
        <v>0</v>
      </c>
      <c r="AA31" s="273"/>
      <c r="AB31" s="273"/>
      <c r="AC31" s="273"/>
      <c r="AD31" s="273"/>
      <c r="AE31" s="273"/>
      <c r="AF31" s="273">
        <v>0</v>
      </c>
      <c r="AG31" s="273"/>
      <c r="AH31" s="273"/>
      <c r="AI31" s="273"/>
      <c r="AJ31" s="273"/>
      <c r="AK31" s="273"/>
      <c r="AL31" s="273">
        <v>0</v>
      </c>
      <c r="AM31" s="273"/>
      <c r="AN31" s="273"/>
      <c r="AO31" s="273"/>
      <c r="AP31" s="273"/>
      <c r="AQ31" s="273"/>
      <c r="AR31" s="272">
        <v>0</v>
      </c>
      <c r="AS31" s="272"/>
      <c r="AT31" s="272"/>
      <c r="AU31" s="272"/>
      <c r="AV31" s="272"/>
      <c r="AW31" s="272"/>
      <c r="AX31" s="278">
        <f t="shared" si="0"/>
        <v>0</v>
      </c>
      <c r="AY31" s="278"/>
      <c r="AZ31" s="278"/>
      <c r="BA31" s="278"/>
      <c r="BB31" s="278"/>
      <c r="BC31" s="278"/>
      <c r="BH31" s="60" t="s">
        <v>83</v>
      </c>
      <c r="BI31" s="61"/>
    </row>
    <row r="32" spans="1:64" ht="15" customHeight="1" x14ac:dyDescent="0.3">
      <c r="A32" s="7"/>
      <c r="B32" s="270">
        <v>21</v>
      </c>
      <c r="C32" s="271"/>
      <c r="D32" s="266" t="s">
        <v>63</v>
      </c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74">
        <v>0</v>
      </c>
      <c r="U32" s="275"/>
      <c r="V32" s="275"/>
      <c r="W32" s="275"/>
      <c r="X32" s="275"/>
      <c r="Y32" s="276"/>
      <c r="Z32" s="273">
        <v>0</v>
      </c>
      <c r="AA32" s="273"/>
      <c r="AB32" s="273"/>
      <c r="AC32" s="273"/>
      <c r="AD32" s="273"/>
      <c r="AE32" s="273"/>
      <c r="AF32" s="273">
        <v>0</v>
      </c>
      <c r="AG32" s="273"/>
      <c r="AH32" s="273"/>
      <c r="AI32" s="273"/>
      <c r="AJ32" s="273"/>
      <c r="AK32" s="273"/>
      <c r="AL32" s="273">
        <v>0</v>
      </c>
      <c r="AM32" s="273"/>
      <c r="AN32" s="273"/>
      <c r="AO32" s="273"/>
      <c r="AP32" s="273"/>
      <c r="AQ32" s="273"/>
      <c r="AR32" s="272">
        <v>0</v>
      </c>
      <c r="AS32" s="272"/>
      <c r="AT32" s="272"/>
      <c r="AU32" s="272"/>
      <c r="AV32" s="272"/>
      <c r="AW32" s="272"/>
      <c r="AX32" s="278">
        <f t="shared" si="0"/>
        <v>0</v>
      </c>
      <c r="AY32" s="278"/>
      <c r="AZ32" s="278"/>
      <c r="BA32" s="278"/>
      <c r="BB32" s="278"/>
      <c r="BC32" s="278"/>
      <c r="BH32" s="97" t="s">
        <v>22</v>
      </c>
      <c r="BI32" s="61"/>
    </row>
    <row r="33" spans="1:61" ht="15" customHeight="1" x14ac:dyDescent="0.3">
      <c r="A33" s="7"/>
      <c r="B33" s="270">
        <v>22</v>
      </c>
      <c r="C33" s="271"/>
      <c r="D33" s="266" t="s">
        <v>63</v>
      </c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74">
        <v>0</v>
      </c>
      <c r="U33" s="275"/>
      <c r="V33" s="275"/>
      <c r="W33" s="275"/>
      <c r="X33" s="275"/>
      <c r="Y33" s="276"/>
      <c r="Z33" s="273">
        <v>0</v>
      </c>
      <c r="AA33" s="273"/>
      <c r="AB33" s="273"/>
      <c r="AC33" s="273"/>
      <c r="AD33" s="273"/>
      <c r="AE33" s="273"/>
      <c r="AF33" s="273">
        <v>0</v>
      </c>
      <c r="AG33" s="273"/>
      <c r="AH33" s="273"/>
      <c r="AI33" s="273"/>
      <c r="AJ33" s="273"/>
      <c r="AK33" s="273"/>
      <c r="AL33" s="273">
        <v>0</v>
      </c>
      <c r="AM33" s="273"/>
      <c r="AN33" s="273"/>
      <c r="AO33" s="273"/>
      <c r="AP33" s="273"/>
      <c r="AQ33" s="273"/>
      <c r="AR33" s="272">
        <v>0</v>
      </c>
      <c r="AS33" s="272"/>
      <c r="AT33" s="272"/>
      <c r="AU33" s="272"/>
      <c r="AV33" s="272"/>
      <c r="AW33" s="272"/>
      <c r="AX33" s="278">
        <f t="shared" si="0"/>
        <v>0</v>
      </c>
      <c r="AY33" s="278"/>
      <c r="AZ33" s="278"/>
      <c r="BA33" s="278"/>
      <c r="BB33" s="278"/>
      <c r="BC33" s="278"/>
      <c r="BH33" s="60" t="s">
        <v>84</v>
      </c>
      <c r="BI33" s="61"/>
    </row>
    <row r="34" spans="1:61" ht="15" customHeight="1" x14ac:dyDescent="0.3">
      <c r="A34" s="7"/>
      <c r="B34" s="270">
        <v>23</v>
      </c>
      <c r="C34" s="271"/>
      <c r="D34" s="266" t="s">
        <v>63</v>
      </c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74">
        <v>0</v>
      </c>
      <c r="U34" s="275"/>
      <c r="V34" s="275"/>
      <c r="W34" s="275"/>
      <c r="X34" s="275"/>
      <c r="Y34" s="276"/>
      <c r="Z34" s="273">
        <v>0</v>
      </c>
      <c r="AA34" s="273"/>
      <c r="AB34" s="273"/>
      <c r="AC34" s="273"/>
      <c r="AD34" s="273"/>
      <c r="AE34" s="273"/>
      <c r="AF34" s="273">
        <v>0</v>
      </c>
      <c r="AG34" s="273"/>
      <c r="AH34" s="273"/>
      <c r="AI34" s="273"/>
      <c r="AJ34" s="273"/>
      <c r="AK34" s="273"/>
      <c r="AL34" s="273">
        <v>0</v>
      </c>
      <c r="AM34" s="273"/>
      <c r="AN34" s="273"/>
      <c r="AO34" s="273"/>
      <c r="AP34" s="273"/>
      <c r="AQ34" s="273"/>
      <c r="AR34" s="272">
        <v>0</v>
      </c>
      <c r="AS34" s="272"/>
      <c r="AT34" s="272"/>
      <c r="AU34" s="272"/>
      <c r="AV34" s="272"/>
      <c r="AW34" s="272"/>
      <c r="AX34" s="278">
        <f t="shared" si="0"/>
        <v>0</v>
      </c>
      <c r="AY34" s="278"/>
      <c r="AZ34" s="278"/>
      <c r="BA34" s="278"/>
      <c r="BB34" s="278"/>
      <c r="BC34" s="278"/>
      <c r="BH34" s="60" t="s">
        <v>85</v>
      </c>
      <c r="BI34" s="61"/>
    </row>
    <row r="35" spans="1:61" ht="15" customHeight="1" x14ac:dyDescent="0.3">
      <c r="A35" s="7"/>
      <c r="B35" s="270">
        <v>24</v>
      </c>
      <c r="C35" s="271"/>
      <c r="D35" s="266" t="s">
        <v>63</v>
      </c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74">
        <v>0</v>
      </c>
      <c r="U35" s="275"/>
      <c r="V35" s="275"/>
      <c r="W35" s="275"/>
      <c r="X35" s="275"/>
      <c r="Y35" s="276"/>
      <c r="Z35" s="273">
        <v>0</v>
      </c>
      <c r="AA35" s="273"/>
      <c r="AB35" s="273"/>
      <c r="AC35" s="273"/>
      <c r="AD35" s="273"/>
      <c r="AE35" s="273"/>
      <c r="AF35" s="273">
        <v>0</v>
      </c>
      <c r="AG35" s="273"/>
      <c r="AH35" s="273"/>
      <c r="AI35" s="273"/>
      <c r="AJ35" s="273"/>
      <c r="AK35" s="273"/>
      <c r="AL35" s="273">
        <v>0</v>
      </c>
      <c r="AM35" s="273"/>
      <c r="AN35" s="273"/>
      <c r="AO35" s="273"/>
      <c r="AP35" s="273"/>
      <c r="AQ35" s="273"/>
      <c r="AR35" s="272">
        <v>0</v>
      </c>
      <c r="AS35" s="272"/>
      <c r="AT35" s="272"/>
      <c r="AU35" s="272"/>
      <c r="AV35" s="272"/>
      <c r="AW35" s="272"/>
      <c r="AX35" s="278">
        <f t="shared" si="0"/>
        <v>0</v>
      </c>
      <c r="AY35" s="278"/>
      <c r="AZ35" s="278"/>
      <c r="BA35" s="278"/>
      <c r="BB35" s="278"/>
      <c r="BC35" s="278"/>
      <c r="BH35" s="60" t="s">
        <v>86</v>
      </c>
      <c r="BI35" s="61"/>
    </row>
    <row r="36" spans="1:61" ht="15" customHeight="1" x14ac:dyDescent="0.3">
      <c r="A36" s="7"/>
      <c r="B36" s="270">
        <v>25</v>
      </c>
      <c r="C36" s="271"/>
      <c r="D36" s="266" t="s">
        <v>63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74">
        <v>0</v>
      </c>
      <c r="U36" s="275"/>
      <c r="V36" s="275"/>
      <c r="W36" s="275"/>
      <c r="X36" s="275"/>
      <c r="Y36" s="276"/>
      <c r="Z36" s="273">
        <v>0</v>
      </c>
      <c r="AA36" s="273"/>
      <c r="AB36" s="273"/>
      <c r="AC36" s="273"/>
      <c r="AD36" s="273"/>
      <c r="AE36" s="273"/>
      <c r="AF36" s="273">
        <v>0</v>
      </c>
      <c r="AG36" s="273"/>
      <c r="AH36" s="273"/>
      <c r="AI36" s="273"/>
      <c r="AJ36" s="273"/>
      <c r="AK36" s="273"/>
      <c r="AL36" s="273">
        <v>0</v>
      </c>
      <c r="AM36" s="273"/>
      <c r="AN36" s="273"/>
      <c r="AO36" s="273"/>
      <c r="AP36" s="273"/>
      <c r="AQ36" s="273"/>
      <c r="AR36" s="272">
        <v>0</v>
      </c>
      <c r="AS36" s="272"/>
      <c r="AT36" s="272"/>
      <c r="AU36" s="272"/>
      <c r="AV36" s="272"/>
      <c r="AW36" s="272"/>
      <c r="AX36" s="278">
        <f t="shared" si="0"/>
        <v>0</v>
      </c>
      <c r="AY36" s="278"/>
      <c r="AZ36" s="278"/>
      <c r="BA36" s="278"/>
      <c r="BB36" s="278"/>
      <c r="BC36" s="278"/>
      <c r="BH36" s="60" t="s">
        <v>87</v>
      </c>
      <c r="BI36" s="61"/>
    </row>
    <row r="37" spans="1:61" ht="15" customHeight="1" x14ac:dyDescent="0.3">
      <c r="A37" s="7"/>
      <c r="B37" s="270">
        <v>26</v>
      </c>
      <c r="C37" s="271"/>
      <c r="D37" s="266" t="s">
        <v>63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74">
        <v>0</v>
      </c>
      <c r="U37" s="275"/>
      <c r="V37" s="275"/>
      <c r="W37" s="275"/>
      <c r="X37" s="275"/>
      <c r="Y37" s="276"/>
      <c r="Z37" s="273">
        <v>0</v>
      </c>
      <c r="AA37" s="273"/>
      <c r="AB37" s="273"/>
      <c r="AC37" s="273"/>
      <c r="AD37" s="273"/>
      <c r="AE37" s="273"/>
      <c r="AF37" s="273">
        <v>0</v>
      </c>
      <c r="AG37" s="273"/>
      <c r="AH37" s="273"/>
      <c r="AI37" s="273"/>
      <c r="AJ37" s="273"/>
      <c r="AK37" s="273"/>
      <c r="AL37" s="273">
        <v>0</v>
      </c>
      <c r="AM37" s="273"/>
      <c r="AN37" s="273"/>
      <c r="AO37" s="273"/>
      <c r="AP37" s="273"/>
      <c r="AQ37" s="273"/>
      <c r="AR37" s="272">
        <v>0</v>
      </c>
      <c r="AS37" s="272"/>
      <c r="AT37" s="272"/>
      <c r="AU37" s="272"/>
      <c r="AV37" s="272"/>
      <c r="AW37" s="272"/>
      <c r="AX37" s="278">
        <f t="shared" si="0"/>
        <v>0</v>
      </c>
      <c r="AY37" s="278"/>
      <c r="AZ37" s="278"/>
      <c r="BA37" s="278"/>
      <c r="BB37" s="278"/>
      <c r="BC37" s="278"/>
      <c r="BH37" s="60" t="s">
        <v>26</v>
      </c>
      <c r="BI37" s="61"/>
    </row>
    <row r="38" spans="1:61" ht="15" customHeight="1" x14ac:dyDescent="0.3">
      <c r="A38" s="7"/>
      <c r="B38" s="270">
        <v>27</v>
      </c>
      <c r="C38" s="271"/>
      <c r="D38" s="266" t="s">
        <v>63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74">
        <v>0</v>
      </c>
      <c r="U38" s="275"/>
      <c r="V38" s="275"/>
      <c r="W38" s="275"/>
      <c r="X38" s="275"/>
      <c r="Y38" s="276"/>
      <c r="Z38" s="273">
        <v>0</v>
      </c>
      <c r="AA38" s="273"/>
      <c r="AB38" s="273"/>
      <c r="AC38" s="273"/>
      <c r="AD38" s="273"/>
      <c r="AE38" s="273"/>
      <c r="AF38" s="273">
        <v>0</v>
      </c>
      <c r="AG38" s="273"/>
      <c r="AH38" s="273"/>
      <c r="AI38" s="273"/>
      <c r="AJ38" s="273"/>
      <c r="AK38" s="273"/>
      <c r="AL38" s="273">
        <v>0</v>
      </c>
      <c r="AM38" s="273"/>
      <c r="AN38" s="273"/>
      <c r="AO38" s="273"/>
      <c r="AP38" s="273"/>
      <c r="AQ38" s="273"/>
      <c r="AR38" s="272">
        <v>0</v>
      </c>
      <c r="AS38" s="272"/>
      <c r="AT38" s="272"/>
      <c r="AU38" s="272"/>
      <c r="AV38" s="272"/>
      <c r="AW38" s="272"/>
      <c r="AX38" s="278">
        <f t="shared" si="0"/>
        <v>0</v>
      </c>
      <c r="AY38" s="278"/>
      <c r="AZ38" s="278"/>
      <c r="BA38" s="278"/>
      <c r="BB38" s="278"/>
      <c r="BC38" s="278"/>
      <c r="BH38" s="60" t="s">
        <v>88</v>
      </c>
      <c r="BI38" s="61"/>
    </row>
    <row r="39" spans="1:61" ht="15" customHeight="1" x14ac:dyDescent="0.3">
      <c r="A39" s="7"/>
      <c r="B39" s="270">
        <v>28</v>
      </c>
      <c r="C39" s="271"/>
      <c r="D39" s="266" t="s">
        <v>63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74">
        <v>0</v>
      </c>
      <c r="U39" s="275"/>
      <c r="V39" s="275"/>
      <c r="W39" s="275"/>
      <c r="X39" s="275"/>
      <c r="Y39" s="276"/>
      <c r="Z39" s="273">
        <v>0</v>
      </c>
      <c r="AA39" s="273"/>
      <c r="AB39" s="273"/>
      <c r="AC39" s="273"/>
      <c r="AD39" s="273"/>
      <c r="AE39" s="273"/>
      <c r="AF39" s="273">
        <v>0</v>
      </c>
      <c r="AG39" s="273"/>
      <c r="AH39" s="273"/>
      <c r="AI39" s="273"/>
      <c r="AJ39" s="273"/>
      <c r="AK39" s="273"/>
      <c r="AL39" s="273">
        <v>0</v>
      </c>
      <c r="AM39" s="273"/>
      <c r="AN39" s="273"/>
      <c r="AO39" s="273"/>
      <c r="AP39" s="273"/>
      <c r="AQ39" s="273"/>
      <c r="AR39" s="272">
        <v>0</v>
      </c>
      <c r="AS39" s="272"/>
      <c r="AT39" s="272"/>
      <c r="AU39" s="272"/>
      <c r="AV39" s="272"/>
      <c r="AW39" s="272"/>
      <c r="AX39" s="278">
        <f t="shared" si="0"/>
        <v>0</v>
      </c>
      <c r="AY39" s="278"/>
      <c r="AZ39" s="278"/>
      <c r="BA39" s="278"/>
      <c r="BB39" s="278"/>
      <c r="BC39" s="278"/>
      <c r="BH39" s="60" t="s">
        <v>89</v>
      </c>
      <c r="BI39" s="61"/>
    </row>
    <row r="40" spans="1:61" ht="15" customHeight="1" x14ac:dyDescent="0.3">
      <c r="A40" s="7"/>
      <c r="B40" s="270">
        <v>29</v>
      </c>
      <c r="C40" s="271"/>
      <c r="D40" s="266" t="s">
        <v>63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74">
        <v>0</v>
      </c>
      <c r="U40" s="275"/>
      <c r="V40" s="275"/>
      <c r="W40" s="275"/>
      <c r="X40" s="275"/>
      <c r="Y40" s="276"/>
      <c r="Z40" s="273">
        <v>0</v>
      </c>
      <c r="AA40" s="273"/>
      <c r="AB40" s="273"/>
      <c r="AC40" s="273"/>
      <c r="AD40" s="273"/>
      <c r="AE40" s="273"/>
      <c r="AF40" s="273">
        <v>0</v>
      </c>
      <c r="AG40" s="273"/>
      <c r="AH40" s="273"/>
      <c r="AI40" s="273"/>
      <c r="AJ40" s="273"/>
      <c r="AK40" s="273"/>
      <c r="AL40" s="273">
        <v>0</v>
      </c>
      <c r="AM40" s="273"/>
      <c r="AN40" s="273"/>
      <c r="AO40" s="273"/>
      <c r="AP40" s="273"/>
      <c r="AQ40" s="273"/>
      <c r="AR40" s="272">
        <v>0</v>
      </c>
      <c r="AS40" s="272"/>
      <c r="AT40" s="272"/>
      <c r="AU40" s="272"/>
      <c r="AV40" s="272"/>
      <c r="AW40" s="272"/>
      <c r="AX40" s="278">
        <f t="shared" si="0"/>
        <v>0</v>
      </c>
      <c r="AY40" s="278"/>
      <c r="AZ40" s="278"/>
      <c r="BA40" s="278"/>
      <c r="BB40" s="278"/>
      <c r="BC40" s="278"/>
      <c r="BH40" s="60" t="s">
        <v>90</v>
      </c>
      <c r="BI40" s="61"/>
    </row>
    <row r="41" spans="1:61" ht="15" customHeight="1" x14ac:dyDescent="0.3">
      <c r="A41" s="7"/>
      <c r="B41" s="270">
        <v>30</v>
      </c>
      <c r="C41" s="271"/>
      <c r="D41" s="266" t="s">
        <v>63</v>
      </c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74">
        <v>0</v>
      </c>
      <c r="U41" s="275"/>
      <c r="V41" s="275"/>
      <c r="W41" s="275"/>
      <c r="X41" s="275"/>
      <c r="Y41" s="276"/>
      <c r="Z41" s="273">
        <v>0</v>
      </c>
      <c r="AA41" s="273"/>
      <c r="AB41" s="273"/>
      <c r="AC41" s="273"/>
      <c r="AD41" s="273"/>
      <c r="AE41" s="273"/>
      <c r="AF41" s="273">
        <v>0</v>
      </c>
      <c r="AG41" s="273"/>
      <c r="AH41" s="273"/>
      <c r="AI41" s="273"/>
      <c r="AJ41" s="273"/>
      <c r="AK41" s="273"/>
      <c r="AL41" s="273">
        <v>0</v>
      </c>
      <c r="AM41" s="273"/>
      <c r="AN41" s="273"/>
      <c r="AO41" s="273"/>
      <c r="AP41" s="273"/>
      <c r="AQ41" s="273"/>
      <c r="AR41" s="272">
        <v>0</v>
      </c>
      <c r="AS41" s="272"/>
      <c r="AT41" s="272"/>
      <c r="AU41" s="272"/>
      <c r="AV41" s="272"/>
      <c r="AW41" s="272"/>
      <c r="AX41" s="278">
        <f t="shared" si="0"/>
        <v>0</v>
      </c>
      <c r="AY41" s="278"/>
      <c r="AZ41" s="278"/>
      <c r="BA41" s="278"/>
      <c r="BB41" s="278"/>
      <c r="BC41" s="278"/>
      <c r="BH41" s="60" t="s">
        <v>91</v>
      </c>
      <c r="BI41" s="61"/>
    </row>
    <row r="42" spans="1:61" ht="15" customHeight="1" x14ac:dyDescent="0.3">
      <c r="A42" s="7"/>
      <c r="B42" s="270">
        <v>31</v>
      </c>
      <c r="C42" s="271"/>
      <c r="D42" s="266" t="s">
        <v>63</v>
      </c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74">
        <v>0</v>
      </c>
      <c r="U42" s="275"/>
      <c r="V42" s="275"/>
      <c r="W42" s="275"/>
      <c r="X42" s="275"/>
      <c r="Y42" s="276"/>
      <c r="Z42" s="273">
        <v>0</v>
      </c>
      <c r="AA42" s="273"/>
      <c r="AB42" s="273"/>
      <c r="AC42" s="273"/>
      <c r="AD42" s="273"/>
      <c r="AE42" s="273"/>
      <c r="AF42" s="273">
        <v>0</v>
      </c>
      <c r="AG42" s="273"/>
      <c r="AH42" s="273"/>
      <c r="AI42" s="273"/>
      <c r="AJ42" s="273"/>
      <c r="AK42" s="273"/>
      <c r="AL42" s="273">
        <v>0</v>
      </c>
      <c r="AM42" s="273"/>
      <c r="AN42" s="273"/>
      <c r="AO42" s="273"/>
      <c r="AP42" s="273"/>
      <c r="AQ42" s="273"/>
      <c r="AR42" s="272">
        <v>0</v>
      </c>
      <c r="AS42" s="272"/>
      <c r="AT42" s="272"/>
      <c r="AU42" s="272"/>
      <c r="AV42" s="272"/>
      <c r="AW42" s="272"/>
      <c r="AX42" s="278">
        <f t="shared" si="0"/>
        <v>0</v>
      </c>
      <c r="AY42" s="278"/>
      <c r="AZ42" s="278"/>
      <c r="BA42" s="278"/>
      <c r="BB42" s="278"/>
      <c r="BC42" s="278"/>
      <c r="BH42" s="60" t="s">
        <v>92</v>
      </c>
      <c r="BI42" s="61"/>
    </row>
    <row r="43" spans="1:61" ht="15" customHeight="1" x14ac:dyDescent="0.3">
      <c r="A43" s="7"/>
      <c r="B43" s="270">
        <v>32</v>
      </c>
      <c r="C43" s="271"/>
      <c r="D43" s="266" t="s">
        <v>63</v>
      </c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74">
        <v>0</v>
      </c>
      <c r="U43" s="275"/>
      <c r="V43" s="275"/>
      <c r="W43" s="275"/>
      <c r="X43" s="275"/>
      <c r="Y43" s="276"/>
      <c r="Z43" s="273">
        <v>0</v>
      </c>
      <c r="AA43" s="273"/>
      <c r="AB43" s="273"/>
      <c r="AC43" s="273"/>
      <c r="AD43" s="273"/>
      <c r="AE43" s="273"/>
      <c r="AF43" s="273">
        <v>0</v>
      </c>
      <c r="AG43" s="273"/>
      <c r="AH43" s="273"/>
      <c r="AI43" s="273"/>
      <c r="AJ43" s="273"/>
      <c r="AK43" s="273"/>
      <c r="AL43" s="273">
        <v>0</v>
      </c>
      <c r="AM43" s="273"/>
      <c r="AN43" s="273"/>
      <c r="AO43" s="273"/>
      <c r="AP43" s="273"/>
      <c r="AQ43" s="273"/>
      <c r="AR43" s="272">
        <v>0</v>
      </c>
      <c r="AS43" s="272"/>
      <c r="AT43" s="272"/>
      <c r="AU43" s="272"/>
      <c r="AV43" s="272"/>
      <c r="AW43" s="272"/>
      <c r="AX43" s="278">
        <f t="shared" ref="AX43:AX53" si="1">SUM(T43:AW43)</f>
        <v>0</v>
      </c>
      <c r="AY43" s="278"/>
      <c r="AZ43" s="278"/>
      <c r="BA43" s="278"/>
      <c r="BB43" s="278"/>
      <c r="BC43" s="278"/>
      <c r="BH43" s="60" t="s">
        <v>93</v>
      </c>
      <c r="BI43" s="61"/>
    </row>
    <row r="44" spans="1:61" ht="15" customHeight="1" x14ac:dyDescent="0.3">
      <c r="A44" s="7"/>
      <c r="B44" s="270">
        <v>33</v>
      </c>
      <c r="C44" s="271"/>
      <c r="D44" s="266" t="s">
        <v>63</v>
      </c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74">
        <v>0</v>
      </c>
      <c r="U44" s="275"/>
      <c r="V44" s="275"/>
      <c r="W44" s="275"/>
      <c r="X44" s="275"/>
      <c r="Y44" s="276"/>
      <c r="Z44" s="273">
        <v>0</v>
      </c>
      <c r="AA44" s="273"/>
      <c r="AB44" s="273"/>
      <c r="AC44" s="273"/>
      <c r="AD44" s="273"/>
      <c r="AE44" s="273"/>
      <c r="AF44" s="273">
        <v>0</v>
      </c>
      <c r="AG44" s="273"/>
      <c r="AH44" s="273"/>
      <c r="AI44" s="273"/>
      <c r="AJ44" s="273"/>
      <c r="AK44" s="273"/>
      <c r="AL44" s="273">
        <v>0</v>
      </c>
      <c r="AM44" s="273"/>
      <c r="AN44" s="273"/>
      <c r="AO44" s="273"/>
      <c r="AP44" s="273"/>
      <c r="AQ44" s="273"/>
      <c r="AR44" s="272">
        <v>0</v>
      </c>
      <c r="AS44" s="272"/>
      <c r="AT44" s="272"/>
      <c r="AU44" s="272"/>
      <c r="AV44" s="272"/>
      <c r="AW44" s="272"/>
      <c r="AX44" s="278">
        <f t="shared" si="1"/>
        <v>0</v>
      </c>
      <c r="AY44" s="278"/>
      <c r="AZ44" s="278"/>
      <c r="BA44" s="278"/>
      <c r="BB44" s="278"/>
      <c r="BC44" s="278"/>
      <c r="BH44" s="60" t="s">
        <v>94</v>
      </c>
      <c r="BI44" s="61"/>
    </row>
    <row r="45" spans="1:61" ht="15" customHeight="1" x14ac:dyDescent="0.3">
      <c r="A45" s="7"/>
      <c r="B45" s="270">
        <v>34</v>
      </c>
      <c r="C45" s="271"/>
      <c r="D45" s="266" t="s">
        <v>63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74">
        <v>0</v>
      </c>
      <c r="U45" s="275"/>
      <c r="V45" s="275"/>
      <c r="W45" s="275"/>
      <c r="X45" s="275"/>
      <c r="Y45" s="276"/>
      <c r="Z45" s="273">
        <v>0</v>
      </c>
      <c r="AA45" s="273"/>
      <c r="AB45" s="273"/>
      <c r="AC45" s="273"/>
      <c r="AD45" s="273"/>
      <c r="AE45" s="273"/>
      <c r="AF45" s="273">
        <v>0</v>
      </c>
      <c r="AG45" s="273"/>
      <c r="AH45" s="273"/>
      <c r="AI45" s="273"/>
      <c r="AJ45" s="273"/>
      <c r="AK45" s="273"/>
      <c r="AL45" s="273">
        <v>0</v>
      </c>
      <c r="AM45" s="273"/>
      <c r="AN45" s="273"/>
      <c r="AO45" s="273"/>
      <c r="AP45" s="273"/>
      <c r="AQ45" s="273"/>
      <c r="AR45" s="272">
        <v>0</v>
      </c>
      <c r="AS45" s="272"/>
      <c r="AT45" s="272"/>
      <c r="AU45" s="272"/>
      <c r="AV45" s="272"/>
      <c r="AW45" s="272"/>
      <c r="AX45" s="278">
        <f t="shared" si="1"/>
        <v>0</v>
      </c>
      <c r="AY45" s="278"/>
      <c r="AZ45" s="278"/>
      <c r="BA45" s="278"/>
      <c r="BB45" s="278"/>
      <c r="BC45" s="278"/>
      <c r="BH45" s="60" t="s">
        <v>31</v>
      </c>
      <c r="BI45" s="61"/>
    </row>
    <row r="46" spans="1:61" ht="15" customHeight="1" x14ac:dyDescent="0.3">
      <c r="A46" s="7"/>
      <c r="B46" s="270">
        <v>35</v>
      </c>
      <c r="C46" s="271"/>
      <c r="D46" s="266" t="s">
        <v>63</v>
      </c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74">
        <v>0</v>
      </c>
      <c r="U46" s="275"/>
      <c r="V46" s="275"/>
      <c r="W46" s="275"/>
      <c r="X46" s="275"/>
      <c r="Y46" s="276"/>
      <c r="Z46" s="273">
        <v>0</v>
      </c>
      <c r="AA46" s="273"/>
      <c r="AB46" s="273"/>
      <c r="AC46" s="273"/>
      <c r="AD46" s="273"/>
      <c r="AE46" s="273"/>
      <c r="AF46" s="273">
        <v>0</v>
      </c>
      <c r="AG46" s="273"/>
      <c r="AH46" s="273"/>
      <c r="AI46" s="273"/>
      <c r="AJ46" s="273"/>
      <c r="AK46" s="273"/>
      <c r="AL46" s="273">
        <v>0</v>
      </c>
      <c r="AM46" s="273"/>
      <c r="AN46" s="273"/>
      <c r="AO46" s="273"/>
      <c r="AP46" s="273"/>
      <c r="AQ46" s="273"/>
      <c r="AR46" s="272">
        <v>0</v>
      </c>
      <c r="AS46" s="272"/>
      <c r="AT46" s="272"/>
      <c r="AU46" s="272"/>
      <c r="AV46" s="272"/>
      <c r="AW46" s="272"/>
      <c r="AX46" s="278">
        <f t="shared" si="1"/>
        <v>0</v>
      </c>
      <c r="AY46" s="278"/>
      <c r="AZ46" s="278"/>
      <c r="BA46" s="278"/>
      <c r="BB46" s="278"/>
      <c r="BC46" s="278"/>
      <c r="BH46" s="60" t="s">
        <v>95</v>
      </c>
      <c r="BI46" s="61"/>
    </row>
    <row r="47" spans="1:61" ht="15" customHeight="1" x14ac:dyDescent="0.3">
      <c r="A47" s="7"/>
      <c r="B47" s="270">
        <v>36</v>
      </c>
      <c r="C47" s="271"/>
      <c r="D47" s="266" t="s">
        <v>63</v>
      </c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74">
        <v>0</v>
      </c>
      <c r="U47" s="275"/>
      <c r="V47" s="275"/>
      <c r="W47" s="275"/>
      <c r="X47" s="275"/>
      <c r="Y47" s="276"/>
      <c r="Z47" s="273">
        <v>0</v>
      </c>
      <c r="AA47" s="273"/>
      <c r="AB47" s="273"/>
      <c r="AC47" s="273"/>
      <c r="AD47" s="273"/>
      <c r="AE47" s="273"/>
      <c r="AF47" s="273">
        <v>0</v>
      </c>
      <c r="AG47" s="273"/>
      <c r="AH47" s="273"/>
      <c r="AI47" s="273"/>
      <c r="AJ47" s="273"/>
      <c r="AK47" s="273"/>
      <c r="AL47" s="273">
        <v>0</v>
      </c>
      <c r="AM47" s="273"/>
      <c r="AN47" s="273"/>
      <c r="AO47" s="273"/>
      <c r="AP47" s="273"/>
      <c r="AQ47" s="273"/>
      <c r="AR47" s="272">
        <v>0</v>
      </c>
      <c r="AS47" s="272"/>
      <c r="AT47" s="272"/>
      <c r="AU47" s="272"/>
      <c r="AV47" s="272"/>
      <c r="AW47" s="272"/>
      <c r="AX47" s="278">
        <f t="shared" si="1"/>
        <v>0</v>
      </c>
      <c r="AY47" s="278"/>
      <c r="AZ47" s="278"/>
      <c r="BA47" s="278"/>
      <c r="BB47" s="278"/>
      <c r="BC47" s="278"/>
      <c r="BH47" s="60" t="s">
        <v>96</v>
      </c>
      <c r="BI47" s="61"/>
    </row>
    <row r="48" spans="1:61" ht="15" customHeight="1" x14ac:dyDescent="0.3">
      <c r="A48" s="7"/>
      <c r="B48" s="270">
        <v>37</v>
      </c>
      <c r="C48" s="271"/>
      <c r="D48" s="266" t="s">
        <v>63</v>
      </c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74">
        <v>0</v>
      </c>
      <c r="U48" s="275"/>
      <c r="V48" s="275"/>
      <c r="W48" s="275"/>
      <c r="X48" s="275"/>
      <c r="Y48" s="276"/>
      <c r="Z48" s="273">
        <v>0</v>
      </c>
      <c r="AA48" s="273"/>
      <c r="AB48" s="273"/>
      <c r="AC48" s="273"/>
      <c r="AD48" s="273"/>
      <c r="AE48" s="273"/>
      <c r="AF48" s="273">
        <v>0</v>
      </c>
      <c r="AG48" s="273"/>
      <c r="AH48" s="273"/>
      <c r="AI48" s="273"/>
      <c r="AJ48" s="273"/>
      <c r="AK48" s="273"/>
      <c r="AL48" s="273">
        <v>0</v>
      </c>
      <c r="AM48" s="273"/>
      <c r="AN48" s="273"/>
      <c r="AO48" s="273"/>
      <c r="AP48" s="273"/>
      <c r="AQ48" s="273"/>
      <c r="AR48" s="272">
        <v>0</v>
      </c>
      <c r="AS48" s="272"/>
      <c r="AT48" s="272"/>
      <c r="AU48" s="272"/>
      <c r="AV48" s="272"/>
      <c r="AW48" s="272"/>
      <c r="AX48" s="278">
        <f t="shared" si="1"/>
        <v>0</v>
      </c>
      <c r="AY48" s="278"/>
      <c r="AZ48" s="278"/>
      <c r="BA48" s="278"/>
      <c r="BB48" s="278"/>
      <c r="BC48" s="278"/>
      <c r="BH48" s="60" t="s">
        <v>97</v>
      </c>
      <c r="BI48" s="61"/>
    </row>
    <row r="49" spans="1:61" ht="15" customHeight="1" x14ac:dyDescent="0.3">
      <c r="A49" s="7"/>
      <c r="B49" s="270">
        <v>38</v>
      </c>
      <c r="C49" s="271"/>
      <c r="D49" s="266" t="s">
        <v>63</v>
      </c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73">
        <v>0</v>
      </c>
      <c r="U49" s="273"/>
      <c r="V49" s="273"/>
      <c r="W49" s="273"/>
      <c r="X49" s="273"/>
      <c r="Y49" s="273"/>
      <c r="Z49" s="273">
        <v>0</v>
      </c>
      <c r="AA49" s="273"/>
      <c r="AB49" s="273"/>
      <c r="AC49" s="273"/>
      <c r="AD49" s="273"/>
      <c r="AE49" s="273"/>
      <c r="AF49" s="273">
        <v>0</v>
      </c>
      <c r="AG49" s="273"/>
      <c r="AH49" s="273"/>
      <c r="AI49" s="273"/>
      <c r="AJ49" s="273"/>
      <c r="AK49" s="273"/>
      <c r="AL49" s="273">
        <v>0</v>
      </c>
      <c r="AM49" s="273"/>
      <c r="AN49" s="273"/>
      <c r="AO49" s="273"/>
      <c r="AP49" s="273"/>
      <c r="AQ49" s="273"/>
      <c r="AR49" s="272">
        <v>0</v>
      </c>
      <c r="AS49" s="272"/>
      <c r="AT49" s="272"/>
      <c r="AU49" s="272"/>
      <c r="AV49" s="272"/>
      <c r="AW49" s="272"/>
      <c r="AX49" s="278">
        <f t="shared" si="1"/>
        <v>0</v>
      </c>
      <c r="AY49" s="278"/>
      <c r="AZ49" s="278"/>
      <c r="BA49" s="278"/>
      <c r="BB49" s="278"/>
      <c r="BC49" s="278"/>
      <c r="BH49" s="60" t="s">
        <v>98</v>
      </c>
      <c r="BI49" s="61"/>
    </row>
    <row r="50" spans="1:61" ht="15" customHeight="1" x14ac:dyDescent="0.3">
      <c r="A50" s="7"/>
      <c r="B50" s="270">
        <v>39</v>
      </c>
      <c r="C50" s="271"/>
      <c r="D50" s="266" t="s">
        <v>63</v>
      </c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73">
        <v>0</v>
      </c>
      <c r="U50" s="273"/>
      <c r="V50" s="273"/>
      <c r="W50" s="273"/>
      <c r="X50" s="273"/>
      <c r="Y50" s="273"/>
      <c r="Z50" s="273">
        <v>0</v>
      </c>
      <c r="AA50" s="273"/>
      <c r="AB50" s="273"/>
      <c r="AC50" s="273"/>
      <c r="AD50" s="273"/>
      <c r="AE50" s="273"/>
      <c r="AF50" s="273">
        <v>0</v>
      </c>
      <c r="AG50" s="273"/>
      <c r="AH50" s="273"/>
      <c r="AI50" s="273"/>
      <c r="AJ50" s="273"/>
      <c r="AK50" s="273"/>
      <c r="AL50" s="273">
        <v>0</v>
      </c>
      <c r="AM50" s="273"/>
      <c r="AN50" s="273"/>
      <c r="AO50" s="273"/>
      <c r="AP50" s="273"/>
      <c r="AQ50" s="273"/>
      <c r="AR50" s="272">
        <v>0</v>
      </c>
      <c r="AS50" s="272"/>
      <c r="AT50" s="272"/>
      <c r="AU50" s="272"/>
      <c r="AV50" s="272"/>
      <c r="AW50" s="272"/>
      <c r="AX50" s="278">
        <f t="shared" si="1"/>
        <v>0</v>
      </c>
      <c r="AY50" s="278"/>
      <c r="AZ50" s="278"/>
      <c r="BA50" s="278"/>
      <c r="BB50" s="278"/>
      <c r="BC50" s="278"/>
      <c r="BH50" s="60" t="s">
        <v>99</v>
      </c>
      <c r="BI50" s="61"/>
    </row>
    <row r="51" spans="1:61" ht="15" customHeight="1" x14ac:dyDescent="0.3">
      <c r="A51" s="7"/>
      <c r="B51" s="270">
        <v>40</v>
      </c>
      <c r="C51" s="271"/>
      <c r="D51" s="266" t="s">
        <v>63</v>
      </c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73">
        <v>0</v>
      </c>
      <c r="U51" s="273"/>
      <c r="V51" s="273"/>
      <c r="W51" s="273"/>
      <c r="X51" s="273"/>
      <c r="Y51" s="273"/>
      <c r="Z51" s="273">
        <v>0</v>
      </c>
      <c r="AA51" s="273"/>
      <c r="AB51" s="273"/>
      <c r="AC51" s="273"/>
      <c r="AD51" s="273"/>
      <c r="AE51" s="273"/>
      <c r="AF51" s="273">
        <v>0</v>
      </c>
      <c r="AG51" s="273"/>
      <c r="AH51" s="273"/>
      <c r="AI51" s="273"/>
      <c r="AJ51" s="273"/>
      <c r="AK51" s="273"/>
      <c r="AL51" s="273">
        <v>0</v>
      </c>
      <c r="AM51" s="273"/>
      <c r="AN51" s="273"/>
      <c r="AO51" s="273"/>
      <c r="AP51" s="273"/>
      <c r="AQ51" s="273"/>
      <c r="AR51" s="272">
        <v>0</v>
      </c>
      <c r="AS51" s="272"/>
      <c r="AT51" s="272"/>
      <c r="AU51" s="272"/>
      <c r="AV51" s="272"/>
      <c r="AW51" s="272"/>
      <c r="AX51" s="278">
        <f t="shared" si="1"/>
        <v>0</v>
      </c>
      <c r="AY51" s="278"/>
      <c r="AZ51" s="278"/>
      <c r="BA51" s="278"/>
      <c r="BB51" s="278"/>
      <c r="BC51" s="278"/>
      <c r="BH51" s="60" t="s">
        <v>100</v>
      </c>
      <c r="BI51" s="61"/>
    </row>
    <row r="52" spans="1:61" ht="15" customHeight="1" x14ac:dyDescent="0.3">
      <c r="A52" s="7"/>
      <c r="B52" s="270">
        <v>41</v>
      </c>
      <c r="C52" s="271"/>
      <c r="D52" s="266" t="s">
        <v>63</v>
      </c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73">
        <v>0</v>
      </c>
      <c r="U52" s="273"/>
      <c r="V52" s="273"/>
      <c r="W52" s="273"/>
      <c r="X52" s="273"/>
      <c r="Y52" s="273"/>
      <c r="Z52" s="273">
        <v>0</v>
      </c>
      <c r="AA52" s="273"/>
      <c r="AB52" s="273"/>
      <c r="AC52" s="273"/>
      <c r="AD52" s="273"/>
      <c r="AE52" s="273"/>
      <c r="AF52" s="273">
        <v>0</v>
      </c>
      <c r="AG52" s="273"/>
      <c r="AH52" s="273"/>
      <c r="AI52" s="273"/>
      <c r="AJ52" s="273"/>
      <c r="AK52" s="273"/>
      <c r="AL52" s="273">
        <v>0</v>
      </c>
      <c r="AM52" s="273"/>
      <c r="AN52" s="273"/>
      <c r="AO52" s="273"/>
      <c r="AP52" s="273"/>
      <c r="AQ52" s="273"/>
      <c r="AR52" s="272">
        <v>0</v>
      </c>
      <c r="AS52" s="272"/>
      <c r="AT52" s="272"/>
      <c r="AU52" s="272"/>
      <c r="AV52" s="272"/>
      <c r="AW52" s="272"/>
      <c r="AX52" s="278">
        <f t="shared" si="1"/>
        <v>0</v>
      </c>
      <c r="AY52" s="278"/>
      <c r="AZ52" s="278"/>
      <c r="BA52" s="278"/>
      <c r="BB52" s="278"/>
      <c r="BC52" s="278"/>
      <c r="BH52" s="60" t="s">
        <v>101</v>
      </c>
      <c r="BI52" s="61"/>
    </row>
    <row r="53" spans="1:61" ht="15" customHeight="1" x14ac:dyDescent="0.3">
      <c r="A53" s="7"/>
      <c r="B53" s="270">
        <v>42</v>
      </c>
      <c r="C53" s="271"/>
      <c r="D53" s="266" t="s">
        <v>63</v>
      </c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73">
        <v>0</v>
      </c>
      <c r="U53" s="273"/>
      <c r="V53" s="273"/>
      <c r="W53" s="273"/>
      <c r="X53" s="273"/>
      <c r="Y53" s="273"/>
      <c r="Z53" s="273">
        <v>0</v>
      </c>
      <c r="AA53" s="273"/>
      <c r="AB53" s="273"/>
      <c r="AC53" s="273"/>
      <c r="AD53" s="273"/>
      <c r="AE53" s="273"/>
      <c r="AF53" s="273">
        <v>0</v>
      </c>
      <c r="AG53" s="273"/>
      <c r="AH53" s="273"/>
      <c r="AI53" s="273"/>
      <c r="AJ53" s="273"/>
      <c r="AK53" s="273"/>
      <c r="AL53" s="273">
        <v>0</v>
      </c>
      <c r="AM53" s="273"/>
      <c r="AN53" s="273"/>
      <c r="AO53" s="273"/>
      <c r="AP53" s="273"/>
      <c r="AQ53" s="273"/>
      <c r="AR53" s="272">
        <v>0</v>
      </c>
      <c r="AS53" s="272"/>
      <c r="AT53" s="272"/>
      <c r="AU53" s="272"/>
      <c r="AV53" s="272"/>
      <c r="AW53" s="272"/>
      <c r="AX53" s="278">
        <f t="shared" si="1"/>
        <v>0</v>
      </c>
      <c r="AY53" s="278"/>
      <c r="AZ53" s="278"/>
      <c r="BA53" s="278"/>
      <c r="BB53" s="278"/>
      <c r="BC53" s="278"/>
      <c r="BH53" s="60" t="s">
        <v>37</v>
      </c>
      <c r="BI53" s="61"/>
    </row>
    <row r="54" spans="1:61" ht="15" customHeight="1" x14ac:dyDescent="0.3">
      <c r="A54" s="7"/>
      <c r="B54" s="270">
        <v>43</v>
      </c>
      <c r="C54" s="271"/>
      <c r="D54" s="266" t="s">
        <v>63</v>
      </c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73">
        <v>0</v>
      </c>
      <c r="U54" s="273"/>
      <c r="V54" s="273"/>
      <c r="W54" s="273"/>
      <c r="X54" s="273"/>
      <c r="Y54" s="273"/>
      <c r="Z54" s="273">
        <v>0</v>
      </c>
      <c r="AA54" s="273"/>
      <c r="AB54" s="273"/>
      <c r="AC54" s="273"/>
      <c r="AD54" s="273"/>
      <c r="AE54" s="273"/>
      <c r="AF54" s="273">
        <v>0</v>
      </c>
      <c r="AG54" s="273"/>
      <c r="AH54" s="273"/>
      <c r="AI54" s="273"/>
      <c r="AJ54" s="273"/>
      <c r="AK54" s="273"/>
      <c r="AL54" s="273">
        <v>0</v>
      </c>
      <c r="AM54" s="273"/>
      <c r="AN54" s="273"/>
      <c r="AO54" s="273"/>
      <c r="AP54" s="273"/>
      <c r="AQ54" s="273"/>
      <c r="AR54" s="272">
        <v>0</v>
      </c>
      <c r="AS54" s="272"/>
      <c r="AT54" s="272"/>
      <c r="AU54" s="272"/>
      <c r="AV54" s="272"/>
      <c r="AW54" s="272"/>
      <c r="AX54" s="278">
        <f t="shared" ref="AX54:AX61" si="2">SUM(T54:AW54)</f>
        <v>0</v>
      </c>
      <c r="AY54" s="278"/>
      <c r="AZ54" s="278"/>
      <c r="BA54" s="278"/>
      <c r="BB54" s="278"/>
      <c r="BC54" s="278"/>
      <c r="BH54" s="60" t="s">
        <v>102</v>
      </c>
      <c r="BI54" s="61"/>
    </row>
    <row r="55" spans="1:61" ht="15" customHeight="1" x14ac:dyDescent="0.3">
      <c r="A55" s="7"/>
      <c r="B55" s="270">
        <v>44</v>
      </c>
      <c r="C55" s="271"/>
      <c r="D55" s="266" t="s">
        <v>63</v>
      </c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73">
        <v>0</v>
      </c>
      <c r="U55" s="273"/>
      <c r="V55" s="273"/>
      <c r="W55" s="273"/>
      <c r="X55" s="273"/>
      <c r="Y55" s="273"/>
      <c r="Z55" s="273">
        <v>0</v>
      </c>
      <c r="AA55" s="273"/>
      <c r="AB55" s="273"/>
      <c r="AC55" s="273"/>
      <c r="AD55" s="273"/>
      <c r="AE55" s="273"/>
      <c r="AF55" s="273">
        <v>0</v>
      </c>
      <c r="AG55" s="273"/>
      <c r="AH55" s="273"/>
      <c r="AI55" s="273"/>
      <c r="AJ55" s="273"/>
      <c r="AK55" s="273"/>
      <c r="AL55" s="273">
        <v>0</v>
      </c>
      <c r="AM55" s="273"/>
      <c r="AN55" s="273"/>
      <c r="AO55" s="273"/>
      <c r="AP55" s="273"/>
      <c r="AQ55" s="273"/>
      <c r="AR55" s="272">
        <v>0</v>
      </c>
      <c r="AS55" s="272"/>
      <c r="AT55" s="272"/>
      <c r="AU55" s="272"/>
      <c r="AV55" s="272"/>
      <c r="AW55" s="272"/>
      <c r="AX55" s="278">
        <f t="shared" si="2"/>
        <v>0</v>
      </c>
      <c r="AY55" s="278"/>
      <c r="AZ55" s="278"/>
      <c r="BA55" s="278"/>
      <c r="BB55" s="278"/>
      <c r="BC55" s="278"/>
      <c r="BH55" s="60" t="s">
        <v>103</v>
      </c>
      <c r="BI55" s="61"/>
    </row>
    <row r="56" spans="1:61" ht="15" customHeight="1" x14ac:dyDescent="0.3">
      <c r="A56" s="7"/>
      <c r="B56" s="270">
        <v>45</v>
      </c>
      <c r="C56" s="271"/>
      <c r="D56" s="266" t="s">
        <v>63</v>
      </c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73">
        <v>0</v>
      </c>
      <c r="U56" s="273"/>
      <c r="V56" s="273"/>
      <c r="W56" s="273"/>
      <c r="X56" s="273"/>
      <c r="Y56" s="273"/>
      <c r="Z56" s="273">
        <v>0</v>
      </c>
      <c r="AA56" s="273"/>
      <c r="AB56" s="273"/>
      <c r="AC56" s="273"/>
      <c r="AD56" s="273"/>
      <c r="AE56" s="273"/>
      <c r="AF56" s="273">
        <v>0</v>
      </c>
      <c r="AG56" s="273"/>
      <c r="AH56" s="273"/>
      <c r="AI56" s="273"/>
      <c r="AJ56" s="273"/>
      <c r="AK56" s="273"/>
      <c r="AL56" s="273">
        <v>0</v>
      </c>
      <c r="AM56" s="273"/>
      <c r="AN56" s="273"/>
      <c r="AO56" s="273"/>
      <c r="AP56" s="273"/>
      <c r="AQ56" s="273"/>
      <c r="AR56" s="272">
        <v>0</v>
      </c>
      <c r="AS56" s="272"/>
      <c r="AT56" s="272"/>
      <c r="AU56" s="272"/>
      <c r="AV56" s="272"/>
      <c r="AW56" s="272"/>
      <c r="AX56" s="278">
        <f t="shared" si="2"/>
        <v>0</v>
      </c>
      <c r="AY56" s="278"/>
      <c r="AZ56" s="278"/>
      <c r="BA56" s="278"/>
      <c r="BB56" s="278"/>
      <c r="BC56" s="278"/>
      <c r="BH56" s="60" t="s">
        <v>104</v>
      </c>
      <c r="BI56" s="61"/>
    </row>
    <row r="57" spans="1:61" ht="15" customHeight="1" x14ac:dyDescent="0.3">
      <c r="A57" s="7"/>
      <c r="B57" s="270">
        <v>46</v>
      </c>
      <c r="C57" s="271"/>
      <c r="D57" s="266" t="s">
        <v>63</v>
      </c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73">
        <v>0</v>
      </c>
      <c r="U57" s="273"/>
      <c r="V57" s="273"/>
      <c r="W57" s="273"/>
      <c r="X57" s="273"/>
      <c r="Y57" s="273"/>
      <c r="Z57" s="273">
        <v>0</v>
      </c>
      <c r="AA57" s="273"/>
      <c r="AB57" s="273"/>
      <c r="AC57" s="273"/>
      <c r="AD57" s="273"/>
      <c r="AE57" s="273"/>
      <c r="AF57" s="273">
        <v>0</v>
      </c>
      <c r="AG57" s="273"/>
      <c r="AH57" s="273"/>
      <c r="AI57" s="273"/>
      <c r="AJ57" s="273"/>
      <c r="AK57" s="273"/>
      <c r="AL57" s="273">
        <v>0</v>
      </c>
      <c r="AM57" s="273"/>
      <c r="AN57" s="273"/>
      <c r="AO57" s="273"/>
      <c r="AP57" s="273"/>
      <c r="AQ57" s="273"/>
      <c r="AR57" s="272">
        <v>0</v>
      </c>
      <c r="AS57" s="272"/>
      <c r="AT57" s="272"/>
      <c r="AU57" s="272"/>
      <c r="AV57" s="272"/>
      <c r="AW57" s="272"/>
      <c r="AX57" s="278">
        <f t="shared" si="2"/>
        <v>0</v>
      </c>
      <c r="AY57" s="278"/>
      <c r="AZ57" s="278"/>
      <c r="BA57" s="278"/>
      <c r="BB57" s="278"/>
      <c r="BC57" s="278"/>
      <c r="BH57" s="60" t="s">
        <v>39</v>
      </c>
      <c r="BI57" s="61"/>
    </row>
    <row r="58" spans="1:61" ht="15" customHeight="1" x14ac:dyDescent="0.3">
      <c r="A58" s="7"/>
      <c r="B58" s="270">
        <v>47</v>
      </c>
      <c r="C58" s="271"/>
      <c r="D58" s="266" t="s">
        <v>63</v>
      </c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73">
        <v>0</v>
      </c>
      <c r="U58" s="273"/>
      <c r="V58" s="273"/>
      <c r="W58" s="273"/>
      <c r="X58" s="273"/>
      <c r="Y58" s="273"/>
      <c r="Z58" s="273">
        <v>0</v>
      </c>
      <c r="AA58" s="273"/>
      <c r="AB58" s="273"/>
      <c r="AC58" s="273"/>
      <c r="AD58" s="273"/>
      <c r="AE58" s="273"/>
      <c r="AF58" s="273">
        <v>0</v>
      </c>
      <c r="AG58" s="273"/>
      <c r="AH58" s="273"/>
      <c r="AI58" s="273"/>
      <c r="AJ58" s="273"/>
      <c r="AK58" s="273"/>
      <c r="AL58" s="273">
        <v>0</v>
      </c>
      <c r="AM58" s="273"/>
      <c r="AN58" s="273"/>
      <c r="AO58" s="273"/>
      <c r="AP58" s="273"/>
      <c r="AQ58" s="273"/>
      <c r="AR58" s="272">
        <v>0</v>
      </c>
      <c r="AS58" s="272"/>
      <c r="AT58" s="272"/>
      <c r="AU58" s="272"/>
      <c r="AV58" s="272"/>
      <c r="AW58" s="272"/>
      <c r="AX58" s="278">
        <f t="shared" si="2"/>
        <v>0</v>
      </c>
      <c r="AY58" s="278"/>
      <c r="AZ58" s="278"/>
      <c r="BA58" s="278"/>
      <c r="BB58" s="278"/>
      <c r="BC58" s="278"/>
      <c r="BH58" s="60" t="s">
        <v>40</v>
      </c>
      <c r="BI58" s="61"/>
    </row>
    <row r="59" spans="1:61" ht="15" customHeight="1" x14ac:dyDescent="0.3">
      <c r="A59" s="7"/>
      <c r="B59" s="270">
        <v>48</v>
      </c>
      <c r="C59" s="271"/>
      <c r="D59" s="266" t="s">
        <v>63</v>
      </c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73">
        <v>0</v>
      </c>
      <c r="U59" s="273"/>
      <c r="V59" s="273"/>
      <c r="W59" s="273"/>
      <c r="X59" s="273"/>
      <c r="Y59" s="273"/>
      <c r="Z59" s="273">
        <v>0</v>
      </c>
      <c r="AA59" s="273"/>
      <c r="AB59" s="273"/>
      <c r="AC59" s="273"/>
      <c r="AD59" s="273"/>
      <c r="AE59" s="273"/>
      <c r="AF59" s="273">
        <v>0</v>
      </c>
      <c r="AG59" s="273"/>
      <c r="AH59" s="273"/>
      <c r="AI59" s="273"/>
      <c r="AJ59" s="273"/>
      <c r="AK59" s="273"/>
      <c r="AL59" s="273">
        <v>0</v>
      </c>
      <c r="AM59" s="273"/>
      <c r="AN59" s="273"/>
      <c r="AO59" s="273"/>
      <c r="AP59" s="273"/>
      <c r="AQ59" s="273"/>
      <c r="AR59" s="272">
        <v>0</v>
      </c>
      <c r="AS59" s="272"/>
      <c r="AT59" s="272"/>
      <c r="AU59" s="272"/>
      <c r="AV59" s="272"/>
      <c r="AW59" s="272"/>
      <c r="AX59" s="278">
        <f t="shared" si="2"/>
        <v>0</v>
      </c>
      <c r="AY59" s="278"/>
      <c r="AZ59" s="278"/>
      <c r="BA59" s="278"/>
      <c r="BB59" s="278"/>
      <c r="BC59" s="278"/>
      <c r="BH59" s="60" t="s">
        <v>42</v>
      </c>
      <c r="BI59" s="61"/>
    </row>
    <row r="60" spans="1:61" ht="15" customHeight="1" x14ac:dyDescent="0.3">
      <c r="A60" s="7"/>
      <c r="B60" s="270">
        <v>49</v>
      </c>
      <c r="C60" s="271"/>
      <c r="D60" s="266" t="s">
        <v>63</v>
      </c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73">
        <v>0</v>
      </c>
      <c r="U60" s="273"/>
      <c r="V60" s="273"/>
      <c r="W60" s="273"/>
      <c r="X60" s="273"/>
      <c r="Y60" s="273"/>
      <c r="Z60" s="273">
        <v>0</v>
      </c>
      <c r="AA60" s="273"/>
      <c r="AB60" s="273"/>
      <c r="AC60" s="273"/>
      <c r="AD60" s="273"/>
      <c r="AE60" s="273"/>
      <c r="AF60" s="273">
        <v>0</v>
      </c>
      <c r="AG60" s="273"/>
      <c r="AH60" s="273"/>
      <c r="AI60" s="273"/>
      <c r="AJ60" s="273"/>
      <c r="AK60" s="273"/>
      <c r="AL60" s="273">
        <v>0</v>
      </c>
      <c r="AM60" s="273"/>
      <c r="AN60" s="273"/>
      <c r="AO60" s="273"/>
      <c r="AP60" s="273"/>
      <c r="AQ60" s="273"/>
      <c r="AR60" s="272">
        <v>0</v>
      </c>
      <c r="AS60" s="272"/>
      <c r="AT60" s="272"/>
      <c r="AU60" s="272"/>
      <c r="AV60" s="272"/>
      <c r="AW60" s="272"/>
      <c r="AX60" s="278">
        <f t="shared" si="2"/>
        <v>0</v>
      </c>
      <c r="AY60" s="278"/>
      <c r="AZ60" s="278"/>
      <c r="BA60" s="278"/>
      <c r="BB60" s="278"/>
      <c r="BC60" s="278"/>
      <c r="BH60" s="60" t="s">
        <v>437</v>
      </c>
      <c r="BI60" s="61"/>
    </row>
    <row r="61" spans="1:61" ht="15" customHeight="1" x14ac:dyDescent="0.3">
      <c r="A61" s="7"/>
      <c r="B61" s="270">
        <v>50</v>
      </c>
      <c r="C61" s="271"/>
      <c r="D61" s="266" t="s">
        <v>63</v>
      </c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73">
        <v>0</v>
      </c>
      <c r="U61" s="273"/>
      <c r="V61" s="273"/>
      <c r="W61" s="273"/>
      <c r="X61" s="273"/>
      <c r="Y61" s="273"/>
      <c r="Z61" s="273">
        <v>0</v>
      </c>
      <c r="AA61" s="273"/>
      <c r="AB61" s="273"/>
      <c r="AC61" s="273"/>
      <c r="AD61" s="273"/>
      <c r="AE61" s="273"/>
      <c r="AF61" s="273">
        <v>0</v>
      </c>
      <c r="AG61" s="273"/>
      <c r="AH61" s="273"/>
      <c r="AI61" s="273"/>
      <c r="AJ61" s="273"/>
      <c r="AK61" s="273"/>
      <c r="AL61" s="273">
        <v>0</v>
      </c>
      <c r="AM61" s="273"/>
      <c r="AN61" s="273"/>
      <c r="AO61" s="273"/>
      <c r="AP61" s="273"/>
      <c r="AQ61" s="273"/>
      <c r="AR61" s="272">
        <v>0</v>
      </c>
      <c r="AS61" s="272"/>
      <c r="AT61" s="272"/>
      <c r="AU61" s="272"/>
      <c r="AV61" s="272"/>
      <c r="AW61" s="272"/>
      <c r="AX61" s="278">
        <f t="shared" si="2"/>
        <v>0</v>
      </c>
      <c r="AY61" s="278"/>
      <c r="AZ61" s="278"/>
      <c r="BA61" s="278"/>
      <c r="BB61" s="278"/>
      <c r="BC61" s="278"/>
      <c r="BH61" s="60" t="s">
        <v>438</v>
      </c>
      <c r="BI61" s="61"/>
    </row>
    <row r="62" spans="1:61" ht="15" customHeight="1" x14ac:dyDescent="0.3">
      <c r="A62" s="7"/>
      <c r="B62" s="270">
        <v>51</v>
      </c>
      <c r="C62" s="271"/>
      <c r="D62" s="266" t="s">
        <v>63</v>
      </c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73">
        <v>0</v>
      </c>
      <c r="U62" s="273"/>
      <c r="V62" s="273"/>
      <c r="W62" s="273"/>
      <c r="X62" s="273"/>
      <c r="Y62" s="273"/>
      <c r="Z62" s="273">
        <v>0</v>
      </c>
      <c r="AA62" s="273"/>
      <c r="AB62" s="273"/>
      <c r="AC62" s="273"/>
      <c r="AD62" s="273"/>
      <c r="AE62" s="273"/>
      <c r="AF62" s="273">
        <v>0</v>
      </c>
      <c r="AG62" s="273"/>
      <c r="AH62" s="273"/>
      <c r="AI62" s="273"/>
      <c r="AJ62" s="273"/>
      <c r="AK62" s="273"/>
      <c r="AL62" s="273">
        <v>0</v>
      </c>
      <c r="AM62" s="273"/>
      <c r="AN62" s="273"/>
      <c r="AO62" s="273"/>
      <c r="AP62" s="273"/>
      <c r="AQ62" s="273"/>
      <c r="AR62" s="272">
        <v>0</v>
      </c>
      <c r="AS62" s="272"/>
      <c r="AT62" s="272"/>
      <c r="AU62" s="272"/>
      <c r="AV62" s="272"/>
      <c r="AW62" s="272"/>
      <c r="AX62" s="278">
        <f>SUM(T62:AW62)</f>
        <v>0</v>
      </c>
      <c r="AY62" s="278"/>
      <c r="AZ62" s="278"/>
      <c r="BA62" s="278"/>
      <c r="BB62" s="278"/>
      <c r="BC62" s="278"/>
      <c r="BH62" s="65" t="s">
        <v>454</v>
      </c>
      <c r="BI62" s="61"/>
    </row>
    <row r="63" spans="1:61" ht="15" customHeight="1" x14ac:dyDescent="0.3">
      <c r="A63" s="7"/>
      <c r="B63" s="270">
        <v>52</v>
      </c>
      <c r="C63" s="271"/>
      <c r="D63" s="266" t="s">
        <v>63</v>
      </c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73">
        <v>0</v>
      </c>
      <c r="U63" s="273"/>
      <c r="V63" s="273"/>
      <c r="W63" s="273"/>
      <c r="X63" s="273"/>
      <c r="Y63" s="273"/>
      <c r="Z63" s="273">
        <v>0</v>
      </c>
      <c r="AA63" s="273"/>
      <c r="AB63" s="273"/>
      <c r="AC63" s="273"/>
      <c r="AD63" s="273"/>
      <c r="AE63" s="273"/>
      <c r="AF63" s="273">
        <v>0</v>
      </c>
      <c r="AG63" s="273"/>
      <c r="AH63" s="273"/>
      <c r="AI63" s="273"/>
      <c r="AJ63" s="273"/>
      <c r="AK63" s="273"/>
      <c r="AL63" s="273">
        <v>0</v>
      </c>
      <c r="AM63" s="273"/>
      <c r="AN63" s="273"/>
      <c r="AO63" s="273"/>
      <c r="AP63" s="273"/>
      <c r="AQ63" s="273"/>
      <c r="AR63" s="272">
        <v>0</v>
      </c>
      <c r="AS63" s="272"/>
      <c r="AT63" s="272"/>
      <c r="AU63" s="272"/>
      <c r="AV63" s="272"/>
      <c r="AW63" s="272"/>
      <c r="AX63" s="278">
        <f>SUM(T63:AW63)</f>
        <v>0</v>
      </c>
      <c r="AY63" s="278"/>
      <c r="AZ63" s="278"/>
      <c r="BA63" s="278"/>
      <c r="BB63" s="278"/>
      <c r="BC63" s="278"/>
      <c r="BH63" s="60" t="s">
        <v>439</v>
      </c>
      <c r="BI63" s="61"/>
    </row>
    <row r="64" spans="1:61" ht="15" customHeight="1" x14ac:dyDescent="0.3">
      <c r="A64" s="121"/>
      <c r="B64" s="121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H64" s="60" t="s">
        <v>440</v>
      </c>
      <c r="BI64" s="61"/>
    </row>
    <row r="65" spans="1:70" ht="15" customHeight="1" x14ac:dyDescent="0.3">
      <c r="A65" s="269" t="s">
        <v>106</v>
      </c>
      <c r="B65" s="269"/>
      <c r="C65" s="269"/>
      <c r="D65" s="269"/>
      <c r="E65" s="60"/>
      <c r="F65" s="60" t="s">
        <v>54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298"/>
      <c r="U65" s="298"/>
      <c r="V65" s="298"/>
      <c r="W65" s="298"/>
      <c r="X65" s="298"/>
      <c r="Y65" s="298"/>
      <c r="Z65" s="83"/>
      <c r="AA65" s="83"/>
      <c r="AB65" s="268" t="str">
        <f>IF(ISBLANK(Декларация!X111),"",Декларация!X111)</f>
        <v/>
      </c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"/>
      <c r="AT65" s="13"/>
      <c r="AU65" s="13"/>
      <c r="AV65" s="2"/>
      <c r="AW65" s="13"/>
      <c r="AX65" s="13"/>
      <c r="AY65" s="13"/>
      <c r="AZ65" s="13"/>
      <c r="BA65" s="121"/>
      <c r="BB65" s="121"/>
      <c r="BC65" s="121"/>
      <c r="BH65" s="60" t="s">
        <v>441</v>
      </c>
      <c r="BI65" s="61"/>
    </row>
    <row r="66" spans="1:70" ht="15" customHeight="1" x14ac:dyDescent="0.3">
      <c r="A66" s="269"/>
      <c r="B66" s="269"/>
      <c r="C66" s="269"/>
      <c r="D66" s="26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297" t="s">
        <v>55</v>
      </c>
      <c r="U66" s="297"/>
      <c r="V66" s="297"/>
      <c r="W66" s="297"/>
      <c r="X66" s="297"/>
      <c r="Y66" s="297"/>
      <c r="Z66" s="83"/>
      <c r="AA66" s="83"/>
      <c r="AB66" s="267" t="s">
        <v>105</v>
      </c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6"/>
      <c r="AT66" s="6"/>
      <c r="AU66" s="6"/>
      <c r="AV66" s="6"/>
      <c r="AW66" s="6"/>
      <c r="AX66" s="6"/>
      <c r="AY66" s="6"/>
      <c r="AZ66" s="6"/>
      <c r="BA66" s="13"/>
      <c r="BB66" s="13"/>
      <c r="BC66" s="13"/>
      <c r="BH66" s="60" t="s">
        <v>442</v>
      </c>
      <c r="BI66" s="61"/>
    </row>
    <row r="67" spans="1:70" ht="15" customHeight="1" x14ac:dyDescent="0.3">
      <c r="A67" s="269"/>
      <c r="B67" s="269"/>
      <c r="C67" s="269"/>
      <c r="D67" s="269"/>
      <c r="E67" s="60"/>
      <c r="F67" s="60" t="s">
        <v>59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299"/>
      <c r="U67" s="299"/>
      <c r="V67" s="299"/>
      <c r="W67" s="299"/>
      <c r="X67" s="299"/>
      <c r="Y67" s="299"/>
      <c r="Z67" s="132"/>
      <c r="AA67" s="132"/>
      <c r="AB67" s="268" t="str">
        <f>IF(ISBLANK(Декларация!X114),"",Декларация!X114)</f>
        <v/>
      </c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117"/>
      <c r="AT67" s="4"/>
      <c r="AU67" s="4"/>
      <c r="AV67" s="117"/>
      <c r="AW67" s="4"/>
      <c r="AX67" s="4"/>
      <c r="AY67" s="4"/>
      <c r="AZ67" s="4"/>
      <c r="BA67" s="22"/>
      <c r="BB67" s="22"/>
      <c r="BC67" s="22"/>
      <c r="BH67" s="60" t="s">
        <v>443</v>
      </c>
      <c r="BI67" s="61"/>
    </row>
    <row r="68" spans="1:70" ht="15" customHeight="1" x14ac:dyDescent="0.3">
      <c r="A68" s="121"/>
      <c r="B68" s="12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296" t="s">
        <v>55</v>
      </c>
      <c r="U68" s="296"/>
      <c r="V68" s="296"/>
      <c r="W68" s="296"/>
      <c r="X68" s="296"/>
      <c r="Y68" s="296"/>
      <c r="Z68" s="16"/>
      <c r="AA68" s="16"/>
      <c r="AB68" s="295" t="s">
        <v>105</v>
      </c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133"/>
      <c r="AS68" s="133"/>
      <c r="AT68" s="133"/>
      <c r="AU68" s="133"/>
      <c r="AV68" s="133"/>
      <c r="AW68" s="133"/>
      <c r="AX68" s="133"/>
      <c r="AY68" s="133"/>
      <c r="AZ68" s="133"/>
      <c r="BA68" s="4"/>
      <c r="BB68" s="4"/>
      <c r="BC68" s="4"/>
      <c r="BH68" s="60" t="s">
        <v>444</v>
      </c>
      <c r="BI68" s="61"/>
    </row>
    <row r="69" spans="1:70" ht="15" customHeight="1" x14ac:dyDescent="0.3">
      <c r="A69" s="121"/>
      <c r="B69" s="12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37"/>
      <c r="U69" s="137"/>
      <c r="V69" s="137"/>
      <c r="W69" s="137"/>
      <c r="X69" s="137"/>
      <c r="Y69" s="137"/>
      <c r="Z69" s="16"/>
      <c r="AA69" s="16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133"/>
      <c r="AS69" s="133"/>
      <c r="AT69" s="133"/>
      <c r="AU69" s="133"/>
      <c r="AV69" s="133"/>
      <c r="AW69" s="133"/>
      <c r="AX69" s="133"/>
      <c r="AY69" s="133"/>
      <c r="AZ69" s="133"/>
      <c r="BA69" s="4"/>
      <c r="BB69" s="4"/>
      <c r="BC69" s="4"/>
      <c r="BH69" s="60" t="s">
        <v>414</v>
      </c>
      <c r="BI69" s="61"/>
    </row>
    <row r="70" spans="1:70" ht="15" customHeight="1" x14ac:dyDescent="0.3">
      <c r="A70" s="121"/>
      <c r="B70" s="121"/>
      <c r="C70" s="15"/>
      <c r="D70" s="15"/>
      <c r="E70" s="15"/>
      <c r="F70" s="51" t="s">
        <v>107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20" t="str">
        <f>IF(ISBLANK(Декларация!M117),"",Декларация!M117)</f>
        <v/>
      </c>
      <c r="U70" s="123" t="str">
        <f>IF(ISBLANK(Декларация!N117),"",Декларация!N117)</f>
        <v/>
      </c>
      <c r="V70" s="120" t="s">
        <v>2</v>
      </c>
      <c r="W70" s="123" t="str">
        <f>IF(ISBLANK(Декларация!P117),"",Декларация!P117)</f>
        <v/>
      </c>
      <c r="X70" s="123" t="str">
        <f>IF(ISBLANK(Декларация!Q117),"",Декларация!Q117)</f>
        <v/>
      </c>
      <c r="Y70" s="120" t="s">
        <v>2</v>
      </c>
      <c r="Z70" s="123" t="str">
        <f>IF(ISBLANK(Декларация!S117),"",Декларация!S117)</f>
        <v/>
      </c>
      <c r="AA70" s="123" t="str">
        <f>IF(ISBLANK(Декларация!T117),"",Декларация!T117)</f>
        <v/>
      </c>
      <c r="AB70" s="123" t="str">
        <f>IF(ISBLANK(Декларация!U117),"",Декларация!U117)</f>
        <v/>
      </c>
      <c r="AC70" s="123" t="str">
        <f>IF(ISBLANK(Декларация!V117),"",Декларация!V117)</f>
        <v/>
      </c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21"/>
      <c r="AR70" s="121"/>
      <c r="AS70" s="131"/>
      <c r="AT70" s="131"/>
      <c r="AU70" s="131"/>
      <c r="AV70" s="131"/>
      <c r="AW70" s="131"/>
      <c r="AX70" s="131"/>
      <c r="AY70" s="131"/>
      <c r="AZ70" s="131"/>
      <c r="BA70" s="134"/>
      <c r="BB70" s="134"/>
      <c r="BC70" s="134"/>
      <c r="BD70" s="21"/>
      <c r="BH70" s="60" t="s">
        <v>445</v>
      </c>
      <c r="BI70" s="61"/>
      <c r="BO70" s="13"/>
      <c r="BP70" s="13"/>
      <c r="BQ70" s="14"/>
      <c r="BR70" s="21"/>
    </row>
    <row r="71" spans="1:70" ht="15" customHeight="1" x14ac:dyDescent="0.3">
      <c r="A71" s="89"/>
      <c r="B71" s="8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117"/>
      <c r="BD71" s="21"/>
      <c r="BH71" s="60" t="s">
        <v>446</v>
      </c>
      <c r="BI71" s="61"/>
      <c r="BO71" s="22"/>
      <c r="BP71" s="22"/>
      <c r="BQ71" s="21"/>
      <c r="BR71" s="21"/>
    </row>
    <row r="72" spans="1:70" ht="15" customHeight="1" x14ac:dyDescent="0.3">
      <c r="BD72" s="21"/>
      <c r="BH72" s="60" t="s">
        <v>447</v>
      </c>
      <c r="BI72" s="61"/>
      <c r="BO72" s="15"/>
      <c r="BP72" s="15"/>
      <c r="BQ72" s="21"/>
      <c r="BR72" s="21"/>
    </row>
    <row r="73" spans="1:70" ht="15" customHeight="1" x14ac:dyDescent="0.3">
      <c r="BD73" s="15"/>
      <c r="BH73" s="60" t="s">
        <v>448</v>
      </c>
      <c r="BI73" s="61"/>
      <c r="BO73" s="17"/>
      <c r="BP73" s="17"/>
      <c r="BQ73" s="15"/>
      <c r="BR73" s="15"/>
    </row>
    <row r="74" spans="1:70" ht="15" customHeight="1" x14ac:dyDescent="0.3">
      <c r="BD74" s="15"/>
      <c r="BH74" s="60" t="s">
        <v>410</v>
      </c>
      <c r="BI74" s="61"/>
      <c r="BO74" s="22"/>
      <c r="BP74" s="22"/>
      <c r="BQ74" s="15"/>
      <c r="BR74" s="15"/>
    </row>
    <row r="75" spans="1:70" ht="15" customHeight="1" x14ac:dyDescent="0.3">
      <c r="BD75" s="15"/>
      <c r="BE75" s="15"/>
      <c r="BF75" s="15"/>
      <c r="BG75" s="15"/>
      <c r="BH75" s="60" t="s">
        <v>417</v>
      </c>
      <c r="BI75" s="51"/>
      <c r="BJ75" s="15"/>
      <c r="BK75" s="15"/>
      <c r="BL75" s="15"/>
      <c r="BM75" s="15"/>
      <c r="BN75" s="15"/>
      <c r="BO75" s="15"/>
      <c r="BP75" s="15"/>
      <c r="BQ75" s="15"/>
      <c r="BR75" s="15"/>
    </row>
    <row r="76" spans="1:70" ht="15" customHeight="1" x14ac:dyDescent="0.3">
      <c r="BH76" s="60" t="s">
        <v>418</v>
      </c>
      <c r="BI76" s="61"/>
    </row>
    <row r="77" spans="1:70" ht="15" customHeight="1" x14ac:dyDescent="0.3">
      <c r="BH77" s="60" t="s">
        <v>411</v>
      </c>
      <c r="BI77" s="61"/>
    </row>
    <row r="78" spans="1:70" ht="15" customHeight="1" x14ac:dyDescent="0.3">
      <c r="BH78" s="60" t="s">
        <v>449</v>
      </c>
      <c r="BI78" s="61"/>
    </row>
    <row r="79" spans="1:70" ht="15" customHeight="1" x14ac:dyDescent="0.3">
      <c r="BH79" s="60" t="s">
        <v>419</v>
      </c>
      <c r="BI79" s="61"/>
    </row>
    <row r="80" spans="1:70" ht="15" customHeight="1" x14ac:dyDescent="0.3">
      <c r="BH80" s="60" t="s">
        <v>420</v>
      </c>
      <c r="BI80" s="61"/>
    </row>
    <row r="81" spans="60:64" ht="15" customHeight="1" x14ac:dyDescent="0.3">
      <c r="BH81" s="60" t="s">
        <v>426</v>
      </c>
      <c r="BI81" s="61"/>
    </row>
    <row r="82" spans="60:64" ht="15" customHeight="1" x14ac:dyDescent="0.3">
      <c r="BH82" s="60" t="s">
        <v>421</v>
      </c>
      <c r="BI82" s="61"/>
    </row>
    <row r="83" spans="60:64" ht="15" customHeight="1" x14ac:dyDescent="0.3">
      <c r="BH83" s="60" t="s">
        <v>422</v>
      </c>
      <c r="BI83" s="64"/>
      <c r="BJ83" s="12"/>
      <c r="BK83" s="12"/>
      <c r="BL83" s="12"/>
    </row>
    <row r="84" spans="60:64" ht="15" customHeight="1" x14ac:dyDescent="0.3">
      <c r="BH84" s="60" t="s">
        <v>423</v>
      </c>
      <c r="BI84" s="61"/>
    </row>
    <row r="85" spans="60:64" ht="15" customHeight="1" x14ac:dyDescent="0.3">
      <c r="BH85" s="60" t="s">
        <v>450</v>
      </c>
      <c r="BI85" s="61"/>
    </row>
    <row r="86" spans="60:64" ht="15" customHeight="1" x14ac:dyDescent="0.3">
      <c r="BH86" s="60" t="s">
        <v>451</v>
      </c>
      <c r="BI86" s="61"/>
    </row>
    <row r="87" spans="60:64" ht="15" customHeight="1" x14ac:dyDescent="0.3">
      <c r="BH87" s="60" t="s">
        <v>452</v>
      </c>
      <c r="BI87" s="61"/>
    </row>
    <row r="88" spans="60:64" ht="15" customHeight="1" x14ac:dyDescent="0.3">
      <c r="BH88" s="60" t="s">
        <v>425</v>
      </c>
      <c r="BI88" s="61"/>
    </row>
    <row r="89" spans="60:64" ht="15" customHeight="1" x14ac:dyDescent="0.3">
      <c r="BH89" s="60" t="s">
        <v>63</v>
      </c>
      <c r="BI89" s="61"/>
    </row>
    <row r="90" spans="60:64" ht="15" customHeight="1" x14ac:dyDescent="0.3">
      <c r="BI90" s="61"/>
    </row>
    <row r="91" spans="60:64" ht="15" customHeight="1" x14ac:dyDescent="0.3">
      <c r="BI91" s="61"/>
    </row>
    <row r="92" spans="60:64" ht="15" customHeight="1" x14ac:dyDescent="0.25"/>
    <row r="93" spans="60:64" ht="15" customHeight="1" x14ac:dyDescent="0.25"/>
    <row r="94" spans="60:64" ht="15" customHeight="1" x14ac:dyDescent="0.25"/>
    <row r="95" spans="60:64" ht="15" customHeight="1" x14ac:dyDescent="0.25"/>
    <row r="96" spans="60:64" ht="15" customHeight="1" x14ac:dyDescent="0.25"/>
    <row r="97" ht="15" customHeight="1" x14ac:dyDescent="0.25"/>
  </sheetData>
  <sheetProtection sheet="1" objects="1" scenarios="1"/>
  <mergeCells count="452">
    <mergeCell ref="T30:Y30"/>
    <mergeCell ref="N5:BC5"/>
    <mergeCell ref="AR63:AW63"/>
    <mergeCell ref="AX63:BC63"/>
    <mergeCell ref="AX31:BC31"/>
    <mergeCell ref="Z24:AE24"/>
    <mergeCell ref="Z25:AE25"/>
    <mergeCell ref="T28:Y28"/>
    <mergeCell ref="AF10:AK10"/>
    <mergeCell ref="AF12:AK12"/>
    <mergeCell ref="AL19:AQ19"/>
    <mergeCell ref="Z15:AE15"/>
    <mergeCell ref="AF20:AK20"/>
    <mergeCell ref="AF21:AK21"/>
    <mergeCell ref="AF18:AK18"/>
    <mergeCell ref="AL20:AQ20"/>
    <mergeCell ref="AF13:AK13"/>
    <mergeCell ref="AF14:AK14"/>
    <mergeCell ref="AF15:AK15"/>
    <mergeCell ref="AL18:AQ18"/>
    <mergeCell ref="Z16:AE16"/>
    <mergeCell ref="AR23:AW23"/>
    <mergeCell ref="Z17:AE17"/>
    <mergeCell ref="Z18:AE18"/>
    <mergeCell ref="AB68:AQ68"/>
    <mergeCell ref="T63:Y63"/>
    <mergeCell ref="Z63:AE63"/>
    <mergeCell ref="AF63:AK63"/>
    <mergeCell ref="AL63:AQ63"/>
    <mergeCell ref="T68:Y68"/>
    <mergeCell ref="T66:Y66"/>
    <mergeCell ref="T65:Y65"/>
    <mergeCell ref="T67:Y67"/>
    <mergeCell ref="AB65:AR65"/>
    <mergeCell ref="T9:Y9"/>
    <mergeCell ref="T10:Y10"/>
    <mergeCell ref="T12:Y12"/>
    <mergeCell ref="T13:Y13"/>
    <mergeCell ref="Z28:AE28"/>
    <mergeCell ref="Z26:AE26"/>
    <mergeCell ref="Z19:AE19"/>
    <mergeCell ref="AL24:AQ24"/>
    <mergeCell ref="AL15:AQ15"/>
    <mergeCell ref="AF9:AK9"/>
    <mergeCell ref="AF11:AK11"/>
    <mergeCell ref="AF25:AK25"/>
    <mergeCell ref="AF26:AK26"/>
    <mergeCell ref="AF27:AK27"/>
    <mergeCell ref="Z27:AE27"/>
    <mergeCell ref="T26:Y26"/>
    <mergeCell ref="T22:Y22"/>
    <mergeCell ref="T23:Y23"/>
    <mergeCell ref="Z21:AE21"/>
    <mergeCell ref="AF16:AK16"/>
    <mergeCell ref="AF17:AK17"/>
    <mergeCell ref="T19:Y19"/>
    <mergeCell ref="T20:Y20"/>
    <mergeCell ref="AF19:AK19"/>
    <mergeCell ref="AL23:AQ23"/>
    <mergeCell ref="AF23:AK23"/>
    <mergeCell ref="T16:Y16"/>
    <mergeCell ref="T17:Y17"/>
    <mergeCell ref="AR22:AW22"/>
    <mergeCell ref="AR28:AW28"/>
    <mergeCell ref="AR29:AW29"/>
    <mergeCell ref="AR24:AW24"/>
    <mergeCell ref="AF24:AK24"/>
    <mergeCell ref="AL22:AQ22"/>
    <mergeCell ref="T29:Y29"/>
    <mergeCell ref="Z29:AE29"/>
    <mergeCell ref="AF28:AK28"/>
    <mergeCell ref="T21:Y21"/>
    <mergeCell ref="Z22:AE22"/>
    <mergeCell ref="Z23:AE23"/>
    <mergeCell ref="T24:Y24"/>
    <mergeCell ref="T25:Y25"/>
    <mergeCell ref="AF22:AK22"/>
    <mergeCell ref="Z20:AE20"/>
    <mergeCell ref="AR1:BC1"/>
    <mergeCell ref="T27:Y27"/>
    <mergeCell ref="AL27:AQ27"/>
    <mergeCell ref="AL9:AQ9"/>
    <mergeCell ref="AL10:AQ10"/>
    <mergeCell ref="AL12:AQ12"/>
    <mergeCell ref="AL13:AQ13"/>
    <mergeCell ref="AL14:AQ14"/>
    <mergeCell ref="T18:Y18"/>
    <mergeCell ref="T15:Y15"/>
    <mergeCell ref="T14:Y14"/>
    <mergeCell ref="AR9:AW9"/>
    <mergeCell ref="AR10:AW10"/>
    <mergeCell ref="AR12:AW12"/>
    <mergeCell ref="AR13:AW13"/>
    <mergeCell ref="AR14:AW14"/>
    <mergeCell ref="AL11:AQ11"/>
    <mergeCell ref="T11:Y11"/>
    <mergeCell ref="Z11:AE11"/>
    <mergeCell ref="Z14:AE14"/>
    <mergeCell ref="AR11:AW11"/>
    <mergeCell ref="AX23:BC23"/>
    <mergeCell ref="AX22:BC22"/>
    <mergeCell ref="AX14:BC14"/>
    <mergeCell ref="AX24:BC24"/>
    <mergeCell ref="AX27:BC27"/>
    <mergeCell ref="AX28:BC28"/>
    <mergeCell ref="AX29:BC29"/>
    <mergeCell ref="Z42:AE42"/>
    <mergeCell ref="Z39:AE39"/>
    <mergeCell ref="Z35:AE35"/>
    <mergeCell ref="Z36:AE36"/>
    <mergeCell ref="AF36:AK36"/>
    <mergeCell ref="AX34:BC34"/>
    <mergeCell ref="AX35:BC35"/>
    <mergeCell ref="AX25:BC25"/>
    <mergeCell ref="AR25:AW25"/>
    <mergeCell ref="AR26:AW26"/>
    <mergeCell ref="AR27:AW27"/>
    <mergeCell ref="AL26:AQ26"/>
    <mergeCell ref="AX26:BC26"/>
    <mergeCell ref="Z31:AE31"/>
    <mergeCell ref="AR30:AW30"/>
    <mergeCell ref="AF29:AK29"/>
    <mergeCell ref="AF30:AK30"/>
    <mergeCell ref="AL25:AQ25"/>
    <mergeCell ref="Z30:AE30"/>
    <mergeCell ref="AL38:AQ38"/>
    <mergeCell ref="AR38:AW38"/>
    <mergeCell ref="Z37:AE37"/>
    <mergeCell ref="AL37:AQ37"/>
    <mergeCell ref="AF37:AK37"/>
    <mergeCell ref="AL43:AQ43"/>
    <mergeCell ref="AR37:AW37"/>
    <mergeCell ref="AR39:AW39"/>
    <mergeCell ref="Z38:AE38"/>
    <mergeCell ref="AL41:AQ41"/>
    <mergeCell ref="AL42:AQ42"/>
    <mergeCell ref="AL39:AQ39"/>
    <mergeCell ref="Z41:AE41"/>
    <mergeCell ref="AF39:AK39"/>
    <mergeCell ref="AF40:AK40"/>
    <mergeCell ref="AF41:AK41"/>
    <mergeCell ref="AR43:AW43"/>
    <mergeCell ref="AR41:AW41"/>
    <mergeCell ref="AR42:AW42"/>
    <mergeCell ref="Z40:AE40"/>
    <mergeCell ref="AR44:AW44"/>
    <mergeCell ref="AR45:AW45"/>
    <mergeCell ref="T50:Y50"/>
    <mergeCell ref="Z50:AE50"/>
    <mergeCell ref="AF50:AK50"/>
    <mergeCell ref="AL50:AQ50"/>
    <mergeCell ref="AR50:AW50"/>
    <mergeCell ref="AR46:AW46"/>
    <mergeCell ref="T45:Y45"/>
    <mergeCell ref="Z45:AE45"/>
    <mergeCell ref="T46:Y46"/>
    <mergeCell ref="AF46:AK46"/>
    <mergeCell ref="AF45:AK45"/>
    <mergeCell ref="AL45:AQ45"/>
    <mergeCell ref="T41:Y41"/>
    <mergeCell ref="Z46:AE46"/>
    <mergeCell ref="AL53:AQ53"/>
    <mergeCell ref="T60:Y60"/>
    <mergeCell ref="Z60:AE60"/>
    <mergeCell ref="AF60:AK60"/>
    <mergeCell ref="AL60:AQ60"/>
    <mergeCell ref="T59:Y59"/>
    <mergeCell ref="Z59:AE59"/>
    <mergeCell ref="Z56:AE56"/>
    <mergeCell ref="T57:Y57"/>
    <mergeCell ref="Z57:AE57"/>
    <mergeCell ref="AF57:AK57"/>
    <mergeCell ref="T53:Y53"/>
    <mergeCell ref="T54:Y54"/>
    <mergeCell ref="T55:Y55"/>
    <mergeCell ref="Z54:AE54"/>
    <mergeCell ref="AF54:AK54"/>
    <mergeCell ref="AL54:AQ54"/>
    <mergeCell ref="AR55:AW55"/>
    <mergeCell ref="T61:Y61"/>
    <mergeCell ref="Z61:AE61"/>
    <mergeCell ref="AF61:AK61"/>
    <mergeCell ref="T44:Y44"/>
    <mergeCell ref="Z44:AE44"/>
    <mergeCell ref="AF44:AK44"/>
    <mergeCell ref="AL44:AQ44"/>
    <mergeCell ref="AR53:AW53"/>
    <mergeCell ref="AL57:AQ57"/>
    <mergeCell ref="AR57:AW57"/>
    <mergeCell ref="T56:Y56"/>
    <mergeCell ref="Z53:AE53"/>
    <mergeCell ref="AF53:AK53"/>
    <mergeCell ref="AR48:AW48"/>
    <mergeCell ref="AL61:AQ61"/>
    <mergeCell ref="AR61:AW61"/>
    <mergeCell ref="AR60:AW60"/>
    <mergeCell ref="AF59:AK59"/>
    <mergeCell ref="AL59:AQ59"/>
    <mergeCell ref="AF55:AK55"/>
    <mergeCell ref="AL55:AQ55"/>
    <mergeCell ref="AR59:AW59"/>
    <mergeCell ref="AR52:AW52"/>
    <mergeCell ref="AR33:AW33"/>
    <mergeCell ref="AR34:AW34"/>
    <mergeCell ref="AR35:AW35"/>
    <mergeCell ref="AF34:AK34"/>
    <mergeCell ref="T35:Y35"/>
    <mergeCell ref="AX40:BC40"/>
    <mergeCell ref="AL28:AQ28"/>
    <mergeCell ref="AL29:AQ29"/>
    <mergeCell ref="AL30:AQ30"/>
    <mergeCell ref="AL32:AQ32"/>
    <mergeCell ref="AX30:BC30"/>
    <mergeCell ref="AX32:BC32"/>
    <mergeCell ref="AL33:AQ33"/>
    <mergeCell ref="AL34:AQ34"/>
    <mergeCell ref="AL35:AQ35"/>
    <mergeCell ref="AR36:AW36"/>
    <mergeCell ref="AF31:AK31"/>
    <mergeCell ref="AL36:AQ36"/>
    <mergeCell ref="AF35:AK35"/>
    <mergeCell ref="AF32:AK32"/>
    <mergeCell ref="AF33:AK33"/>
    <mergeCell ref="AR31:AW31"/>
    <mergeCell ref="AR32:AW32"/>
    <mergeCell ref="T37:Y37"/>
    <mergeCell ref="AX15:BC15"/>
    <mergeCell ref="AX11:BC11"/>
    <mergeCell ref="AX17:BC17"/>
    <mergeCell ref="AL16:AQ16"/>
    <mergeCell ref="AL17:AQ17"/>
    <mergeCell ref="AX18:BC18"/>
    <mergeCell ref="AX19:BC19"/>
    <mergeCell ref="AX20:BC20"/>
    <mergeCell ref="AX21:BC21"/>
    <mergeCell ref="AR19:AW19"/>
    <mergeCell ref="AR20:AW20"/>
    <mergeCell ref="AR21:AW21"/>
    <mergeCell ref="AR18:AW18"/>
    <mergeCell ref="AR16:AW16"/>
    <mergeCell ref="AR17:AW17"/>
    <mergeCell ref="AL21:AQ21"/>
    <mergeCell ref="AX62:BC62"/>
    <mergeCell ref="AX33:BC33"/>
    <mergeCell ref="AX36:BC36"/>
    <mergeCell ref="AX38:BC38"/>
    <mergeCell ref="AX39:BC39"/>
    <mergeCell ref="AX43:BC43"/>
    <mergeCell ref="AX52:BC52"/>
    <mergeCell ref="AX37:BC37"/>
    <mergeCell ref="AX44:BC44"/>
    <mergeCell ref="AX57:BC57"/>
    <mergeCell ref="AX51:BC51"/>
    <mergeCell ref="AX56:BC56"/>
    <mergeCell ref="AX45:BC45"/>
    <mergeCell ref="AX50:BC50"/>
    <mergeCell ref="AX46:BC46"/>
    <mergeCell ref="AX54:BC54"/>
    <mergeCell ref="AX55:BC55"/>
    <mergeCell ref="AX41:BC41"/>
    <mergeCell ref="AX42:BC42"/>
    <mergeCell ref="AX48:BC48"/>
    <mergeCell ref="AX60:BC60"/>
    <mergeCell ref="AX61:BC61"/>
    <mergeCell ref="AX59:BC59"/>
    <mergeCell ref="AX53:BC53"/>
    <mergeCell ref="B9:C9"/>
    <mergeCell ref="D9:S9"/>
    <mergeCell ref="D10:S10"/>
    <mergeCell ref="AX16:BC16"/>
    <mergeCell ref="AX13:BC13"/>
    <mergeCell ref="Z13:AE13"/>
    <mergeCell ref="D13:S13"/>
    <mergeCell ref="B11:S11"/>
    <mergeCell ref="C2:BC2"/>
    <mergeCell ref="AX9:BC9"/>
    <mergeCell ref="AX10:BC10"/>
    <mergeCell ref="AX12:BC12"/>
    <mergeCell ref="Z9:AE9"/>
    <mergeCell ref="Z10:AE10"/>
    <mergeCell ref="Z12:AE12"/>
    <mergeCell ref="B12:C12"/>
    <mergeCell ref="D12:S12"/>
    <mergeCell ref="B10:C10"/>
    <mergeCell ref="B13:C13"/>
    <mergeCell ref="B14:C14"/>
    <mergeCell ref="B15:C15"/>
    <mergeCell ref="D14:S14"/>
    <mergeCell ref="D15:S15"/>
    <mergeCell ref="AR15:AW15"/>
    <mergeCell ref="AL8:BC8"/>
    <mergeCell ref="AR54:AW54"/>
    <mergeCell ref="AR47:AW47"/>
    <mergeCell ref="AX47:BC47"/>
    <mergeCell ref="AR49:AW49"/>
    <mergeCell ref="AX49:BC49"/>
    <mergeCell ref="AR51:AW51"/>
    <mergeCell ref="AL46:AQ46"/>
    <mergeCell ref="T58:Y58"/>
    <mergeCell ref="Z58:AE58"/>
    <mergeCell ref="AF58:AK58"/>
    <mergeCell ref="AL58:AQ58"/>
    <mergeCell ref="T47:Y47"/>
    <mergeCell ref="Z47:AE47"/>
    <mergeCell ref="AF49:AK49"/>
    <mergeCell ref="AL49:AQ49"/>
    <mergeCell ref="Z49:AE49"/>
    <mergeCell ref="AL48:AQ48"/>
    <mergeCell ref="AF56:AK56"/>
    <mergeCell ref="AL56:AQ56"/>
    <mergeCell ref="AR56:AW56"/>
    <mergeCell ref="Z55:AE55"/>
    <mergeCell ref="AR58:AW58"/>
    <mergeCell ref="AX58:BC58"/>
    <mergeCell ref="T52:Y52"/>
    <mergeCell ref="Z52:AE52"/>
    <mergeCell ref="AF52:AK52"/>
    <mergeCell ref="AL52:AQ52"/>
    <mergeCell ref="AL51:AQ51"/>
    <mergeCell ref="B21:C21"/>
    <mergeCell ref="B22:C22"/>
    <mergeCell ref="B23:C23"/>
    <mergeCell ref="B24:C24"/>
    <mergeCell ref="T49:Y49"/>
    <mergeCell ref="AF47:AK47"/>
    <mergeCell ref="AL47:AQ47"/>
    <mergeCell ref="AF42:AK42"/>
    <mergeCell ref="T43:Y43"/>
    <mergeCell ref="Z43:AE43"/>
    <mergeCell ref="AF43:AK43"/>
    <mergeCell ref="T51:Y51"/>
    <mergeCell ref="Z51:AE51"/>
    <mergeCell ref="AF51:AK51"/>
    <mergeCell ref="T48:Y48"/>
    <mergeCell ref="Z48:AE48"/>
    <mergeCell ref="AF48:AK48"/>
    <mergeCell ref="AF38:AK38"/>
    <mergeCell ref="T40:Y40"/>
    <mergeCell ref="AR40:AW40"/>
    <mergeCell ref="AL40:AQ40"/>
    <mergeCell ref="B25:C25"/>
    <mergeCell ref="B26:C26"/>
    <mergeCell ref="B27:C27"/>
    <mergeCell ref="B28:C28"/>
    <mergeCell ref="B40:C40"/>
    <mergeCell ref="B41:C41"/>
    <mergeCell ref="B38:C38"/>
    <mergeCell ref="B39:C39"/>
    <mergeCell ref="B34:C34"/>
    <mergeCell ref="B29:C29"/>
    <mergeCell ref="B30:C30"/>
    <mergeCell ref="B31:C31"/>
    <mergeCell ref="B32:C32"/>
    <mergeCell ref="B33:C33"/>
    <mergeCell ref="AL31:AQ31"/>
    <mergeCell ref="T32:Y32"/>
    <mergeCell ref="Z32:AE32"/>
    <mergeCell ref="Z33:AE33"/>
    <mergeCell ref="Z34:AE34"/>
    <mergeCell ref="T34:Y34"/>
    <mergeCell ref="T31:Y31"/>
    <mergeCell ref="T36:Y36"/>
    <mergeCell ref="T33:Y33"/>
    <mergeCell ref="D33:S33"/>
    <mergeCell ref="D34:S34"/>
    <mergeCell ref="D35:S35"/>
    <mergeCell ref="D36:S36"/>
    <mergeCell ref="D37:S37"/>
    <mergeCell ref="D38:S38"/>
    <mergeCell ref="T42:Y42"/>
    <mergeCell ref="B45:C45"/>
    <mergeCell ref="B35:C35"/>
    <mergeCell ref="B36:C36"/>
    <mergeCell ref="B37:C37"/>
    <mergeCell ref="B42:C42"/>
    <mergeCell ref="B43:C43"/>
    <mergeCell ref="D40:S40"/>
    <mergeCell ref="D41:S41"/>
    <mergeCell ref="D42:S42"/>
    <mergeCell ref="D43:S43"/>
    <mergeCell ref="D39:S39"/>
    <mergeCell ref="T38:Y38"/>
    <mergeCell ref="T39:Y39"/>
    <mergeCell ref="B46:C46"/>
    <mergeCell ref="D49:S49"/>
    <mergeCell ref="D50:S50"/>
    <mergeCell ref="B49:C49"/>
    <mergeCell ref="B50:C50"/>
    <mergeCell ref="D48:S48"/>
    <mergeCell ref="D44:S44"/>
    <mergeCell ref="D45:S45"/>
    <mergeCell ref="B47:C47"/>
    <mergeCell ref="B48:C48"/>
    <mergeCell ref="B44:C44"/>
    <mergeCell ref="D28:S28"/>
    <mergeCell ref="D29:S29"/>
    <mergeCell ref="D30:S30"/>
    <mergeCell ref="D31:S31"/>
    <mergeCell ref="D32:S32"/>
    <mergeCell ref="B61:C61"/>
    <mergeCell ref="B58:C58"/>
    <mergeCell ref="B59:C59"/>
    <mergeCell ref="B60:C60"/>
    <mergeCell ref="D46:S46"/>
    <mergeCell ref="D47:S47"/>
    <mergeCell ref="D61:S61"/>
    <mergeCell ref="B52:C52"/>
    <mergeCell ref="B51:C51"/>
    <mergeCell ref="B56:C56"/>
    <mergeCell ref="B57:C57"/>
    <mergeCell ref="D60:S60"/>
    <mergeCell ref="D55:S55"/>
    <mergeCell ref="D56:S56"/>
    <mergeCell ref="D59:S59"/>
    <mergeCell ref="D51:S51"/>
    <mergeCell ref="D52:S52"/>
    <mergeCell ref="D53:S53"/>
    <mergeCell ref="D54:S54"/>
    <mergeCell ref="D20:S20"/>
    <mergeCell ref="B16:C16"/>
    <mergeCell ref="B17:C17"/>
    <mergeCell ref="B18:C18"/>
    <mergeCell ref="B19:C19"/>
    <mergeCell ref="B20:C20"/>
    <mergeCell ref="D16:S16"/>
    <mergeCell ref="D17:S17"/>
    <mergeCell ref="D18:S18"/>
    <mergeCell ref="D19:S19"/>
    <mergeCell ref="D21:S21"/>
    <mergeCell ref="D22:S22"/>
    <mergeCell ref="D23:S23"/>
    <mergeCell ref="D24:S24"/>
    <mergeCell ref="D25:S25"/>
    <mergeCell ref="D26:S26"/>
    <mergeCell ref="D27:S27"/>
    <mergeCell ref="AB66:AR66"/>
    <mergeCell ref="AB67:AR67"/>
    <mergeCell ref="D62:S62"/>
    <mergeCell ref="D63:S63"/>
    <mergeCell ref="A65:D67"/>
    <mergeCell ref="B62:C62"/>
    <mergeCell ref="B63:C63"/>
    <mergeCell ref="AR62:AW62"/>
    <mergeCell ref="T62:Y62"/>
    <mergeCell ref="Z62:AE62"/>
    <mergeCell ref="AF62:AK62"/>
    <mergeCell ref="AL62:AQ62"/>
    <mergeCell ref="B53:C53"/>
    <mergeCell ref="B54:C54"/>
    <mergeCell ref="B55:C55"/>
    <mergeCell ref="D57:S57"/>
    <mergeCell ref="D58:S58"/>
  </mergeCells>
  <phoneticPr fontId="0" type="noConversion"/>
  <dataValidations count="3">
    <dataValidation type="list" allowBlank="1" showInputMessage="1" showErrorMessage="1" sqref="BH12:BH66">
      <formula1>Зерновые_культуры</formula1>
    </dataValidation>
    <dataValidation type="list" allowBlank="1" showInputMessage="1" showErrorMessage="1" sqref="D12:S63">
      <formula1>$BH$11:$BH$88</formula1>
    </dataValidation>
    <dataValidation type="decimal" operator="greaterThanOrEqual" allowBlank="1" showInputMessage="1" showErrorMessage="1" error="Только положительные числа!_x000a_Для '-' введите 0" sqref="T12:AW63">
      <formula1>0</formula1>
    </dataValidation>
  </dataValidations>
  <pageMargins left="0.25" right="0.25" top="0.75" bottom="0.75" header="0.3" footer="0.3"/>
  <pageSetup paperSize="9" scale="6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H265"/>
  <sheetViews>
    <sheetView zoomScale="115" zoomScaleNormal="115" zoomScaleSheetLayoutView="81" workbookViewId="0">
      <selection activeCell="C12" sqref="C12:I12"/>
    </sheetView>
  </sheetViews>
  <sheetFormatPr defaultRowHeight="15" x14ac:dyDescent="0.25"/>
  <cols>
    <col min="1" max="2" width="2.5703125" customWidth="1"/>
    <col min="3" max="12" width="2.28515625" customWidth="1"/>
    <col min="13" max="17" width="2.7109375" style="15" customWidth="1"/>
    <col min="18" max="21" width="2.28515625" customWidth="1"/>
    <col min="22" max="28" width="2.5703125" customWidth="1"/>
    <col min="29" max="32" width="2.28515625" customWidth="1"/>
    <col min="33" max="46" width="2.5703125" customWidth="1"/>
    <col min="47" max="56" width="2.7109375" customWidth="1"/>
    <col min="57" max="57" width="0.140625" customWidth="1"/>
    <col min="59" max="59" width="70.7109375" hidden="1" customWidth="1"/>
    <col min="60" max="60" width="48.28515625" hidden="1" customWidth="1"/>
  </cols>
  <sheetData>
    <row r="1" spans="1:60" x14ac:dyDescent="0.25">
      <c r="A1" s="113"/>
      <c r="B1" s="113"/>
      <c r="C1" s="113"/>
      <c r="D1" s="113"/>
      <c r="E1" s="113"/>
      <c r="F1" s="113"/>
      <c r="G1" s="113"/>
      <c r="H1" s="113"/>
      <c r="I1" s="89"/>
      <c r="J1" s="89"/>
      <c r="K1" s="89"/>
      <c r="L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322" t="s">
        <v>400</v>
      </c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</row>
    <row r="2" spans="1:60" ht="21" customHeight="1" x14ac:dyDescent="0.25">
      <c r="A2" s="308" t="s">
        <v>405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</row>
    <row r="3" spans="1:60" ht="12.9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P3" s="19"/>
      <c r="Q3" s="24"/>
      <c r="R3" s="26"/>
      <c r="S3" s="26"/>
      <c r="T3" s="26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</row>
    <row r="4" spans="1:60" ht="18.75" x14ac:dyDescent="0.3">
      <c r="A4" s="318" t="s">
        <v>0</v>
      </c>
      <c r="B4" s="318"/>
      <c r="C4" s="318"/>
      <c r="D4" s="318"/>
      <c r="E4" s="318"/>
      <c r="F4" s="318"/>
      <c r="G4" s="318"/>
      <c r="H4" s="318"/>
      <c r="I4" s="318"/>
      <c r="J4" s="42"/>
      <c r="K4" s="38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50" t="s">
        <v>1</v>
      </c>
      <c r="Y4" s="50"/>
      <c r="Z4" s="123" t="str">
        <f>IF(ISBLANK(Декларация!T8),"",Декларация!T8)</f>
        <v/>
      </c>
      <c r="AA4" s="123" t="str">
        <f>IF(ISBLANK(Декларация!U8),"",Декларация!U8)</f>
        <v/>
      </c>
      <c r="AB4" s="123" t="s">
        <v>2</v>
      </c>
      <c r="AC4" s="123" t="str">
        <f>IF(ISBLANK(Декларация!W8),"",Декларация!W8)</f>
        <v/>
      </c>
      <c r="AD4" s="123" t="str">
        <f>IF(ISBLANK(Декларация!X8),"",Декларация!X8)</f>
        <v/>
      </c>
      <c r="AE4" s="123" t="str">
        <f>IF(ISBLANK(Декларация!Y8),"",Декларация!Y8)</f>
        <v/>
      </c>
      <c r="AF4" s="123" t="str">
        <f>IF(ISBLANK(Декларация!Z8),"",Декларация!Z8)</f>
        <v/>
      </c>
      <c r="AG4" s="51"/>
      <c r="AH4" s="51" t="s">
        <v>3</v>
      </c>
      <c r="AI4" s="51"/>
      <c r="AJ4" s="51"/>
      <c r="AK4" s="38"/>
      <c r="AL4" s="125"/>
      <c r="AM4" s="125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</row>
    <row r="5" spans="1:60" ht="18.75" customHeight="1" x14ac:dyDescent="0.25">
      <c r="A5" s="302" t="s">
        <v>123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0" t="str">
        <f>IF(ISBLANK(Декларация!K9),"",Декларация!K9)</f>
        <v/>
      </c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</row>
    <row r="6" spans="1:60" ht="8.25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39"/>
      <c r="AL6" s="54"/>
      <c r="AM6" s="54"/>
      <c r="AN6" s="54"/>
      <c r="AO6" s="54"/>
      <c r="AP6" s="54"/>
      <c r="AQ6" s="54"/>
      <c r="AR6" s="54"/>
      <c r="AS6" s="54"/>
      <c r="AT6" s="54"/>
      <c r="AU6" s="89"/>
      <c r="AV6" s="89"/>
      <c r="AW6" s="89"/>
      <c r="AX6" s="89"/>
      <c r="AY6" s="89"/>
      <c r="AZ6" s="89"/>
      <c r="BA6" s="89"/>
      <c r="BB6" s="89"/>
      <c r="BC6" s="89"/>
      <c r="BD6" s="89"/>
    </row>
    <row r="7" spans="1:60" ht="18.75" x14ac:dyDescent="0.3">
      <c r="A7" s="315" t="s">
        <v>136</v>
      </c>
      <c r="B7" s="315"/>
      <c r="C7" s="315"/>
      <c r="D7" s="315"/>
      <c r="E7" s="88"/>
      <c r="F7" s="126" t="str">
        <f>IF(ISBLANK(Декларация!F12),"",Декларация!F12)</f>
        <v/>
      </c>
      <c r="G7" s="126" t="str">
        <f>IF(ISBLANK(Декларация!G12),"",Декларация!G12)</f>
        <v/>
      </c>
      <c r="H7" s="126" t="str">
        <f>IF(ISBLANK(Декларация!H12),"",Декларация!H12)</f>
        <v/>
      </c>
      <c r="I7" s="126" t="str">
        <f>IF(ISBLANK(Декларация!I12),"",Декларация!I12)</f>
        <v/>
      </c>
      <c r="J7" s="126" t="str">
        <f>IF(ISBLANK(Декларация!J12),"",Декларация!J12)</f>
        <v/>
      </c>
      <c r="K7" s="126" t="str">
        <f>IF(ISBLANK(Декларация!K12),"",Декларация!K12)</f>
        <v/>
      </c>
      <c r="L7" s="126" t="str">
        <f>IF(ISBLANK(Декларация!L12),"",Декларация!L12)</f>
        <v/>
      </c>
      <c r="M7" s="126" t="str">
        <f>IF(ISBLANK(Декларация!M12),"",Декларация!M12)</f>
        <v/>
      </c>
      <c r="N7" s="126" t="str">
        <f>IF(ISBLANK(Декларация!N12),"",Декларация!N12)</f>
        <v/>
      </c>
      <c r="O7" s="126" t="str">
        <f>IF(ISBLANK(Декларация!O12),"",Декларация!O12)</f>
        <v/>
      </c>
      <c r="P7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38"/>
      <c r="AL7" s="88"/>
      <c r="AM7" s="88"/>
      <c r="AN7" s="88"/>
      <c r="AO7" s="88"/>
      <c r="AP7" s="88"/>
      <c r="AQ7" s="88"/>
      <c r="AR7" s="88"/>
      <c r="AS7" s="88"/>
      <c r="AT7" s="88"/>
      <c r="AU7" s="89"/>
      <c r="AV7" s="89"/>
      <c r="AW7" s="89"/>
      <c r="AX7" s="89"/>
      <c r="AY7" s="89"/>
      <c r="AZ7" s="89"/>
      <c r="BA7" s="89"/>
      <c r="BB7" s="89"/>
      <c r="BC7" s="89"/>
      <c r="BD7" s="89"/>
    </row>
    <row r="8" spans="1:60" ht="12.95" customHeight="1" x14ac:dyDescent="0.25">
      <c r="A8" s="9"/>
      <c r="B8" s="9"/>
      <c r="C8" s="89"/>
      <c r="D8" s="89"/>
      <c r="E8" s="89"/>
      <c r="F8" s="89"/>
      <c r="G8" s="89"/>
      <c r="H8" s="89"/>
      <c r="I8" s="89"/>
      <c r="J8" s="89"/>
      <c r="K8" s="89"/>
      <c r="L8" s="89"/>
      <c r="M8" s="66"/>
      <c r="N8" s="66"/>
      <c r="O8" s="66"/>
      <c r="P8" s="66"/>
      <c r="Q8" s="66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23"/>
      <c r="AZ8" s="89"/>
      <c r="BA8" s="89"/>
      <c r="BB8" s="89"/>
      <c r="BC8" s="89"/>
      <c r="BD8" s="23" t="s">
        <v>4</v>
      </c>
    </row>
    <row r="9" spans="1:60" s="37" customFormat="1" ht="36" customHeight="1" x14ac:dyDescent="0.25">
      <c r="A9" s="312" t="s">
        <v>111</v>
      </c>
      <c r="B9" s="312"/>
      <c r="C9" s="312" t="s">
        <v>144</v>
      </c>
      <c r="D9" s="312"/>
      <c r="E9" s="312"/>
      <c r="F9" s="312"/>
      <c r="G9" s="312"/>
      <c r="H9" s="312"/>
      <c r="I9" s="312"/>
      <c r="J9" s="320" t="s">
        <v>126</v>
      </c>
      <c r="K9" s="320"/>
      <c r="L9" s="320"/>
      <c r="M9" s="320"/>
      <c r="N9" s="320"/>
      <c r="O9" s="320"/>
      <c r="P9" s="312" t="s">
        <v>112</v>
      </c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 t="s">
        <v>5</v>
      </c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 t="s">
        <v>113</v>
      </c>
      <c r="AV9" s="312"/>
      <c r="AW9" s="312"/>
      <c r="AX9" s="312"/>
      <c r="AY9" s="312"/>
      <c r="AZ9" s="312" t="s">
        <v>114</v>
      </c>
      <c r="BA9" s="312"/>
      <c r="BB9" s="312"/>
      <c r="BC9" s="312"/>
      <c r="BD9" s="312"/>
    </row>
    <row r="10" spans="1:60" s="37" customFormat="1" ht="13.5" customHeight="1" x14ac:dyDescent="0.25">
      <c r="A10" s="319">
        <v>1</v>
      </c>
      <c r="B10" s="319"/>
      <c r="C10" s="319">
        <v>2</v>
      </c>
      <c r="D10" s="319"/>
      <c r="E10" s="319"/>
      <c r="F10" s="319"/>
      <c r="G10" s="319"/>
      <c r="H10" s="319"/>
      <c r="I10" s="319"/>
      <c r="J10" s="319">
        <v>3</v>
      </c>
      <c r="K10" s="319"/>
      <c r="L10" s="319"/>
      <c r="M10" s="319"/>
      <c r="N10" s="319"/>
      <c r="O10" s="319"/>
      <c r="P10" s="321" t="s">
        <v>116</v>
      </c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 t="s">
        <v>117</v>
      </c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13">
        <v>6</v>
      </c>
      <c r="AV10" s="313"/>
      <c r="AW10" s="313"/>
      <c r="AX10" s="313"/>
      <c r="AY10" s="313"/>
      <c r="AZ10" s="313">
        <v>7</v>
      </c>
      <c r="BA10" s="313"/>
      <c r="BB10" s="313"/>
      <c r="BC10" s="313"/>
      <c r="BD10" s="313"/>
    </row>
    <row r="11" spans="1:60" s="37" customFormat="1" ht="15" customHeight="1" x14ac:dyDescent="0.3">
      <c r="A11" s="310" t="s">
        <v>109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09">
        <f>SUM(AU12:AY65)</f>
        <v>0</v>
      </c>
      <c r="AV11" s="309"/>
      <c r="AW11" s="309"/>
      <c r="AX11" s="309"/>
      <c r="AY11" s="309"/>
      <c r="AZ11" s="309">
        <f>SUM(AZ12:BD65)</f>
        <v>0</v>
      </c>
      <c r="BA11" s="309"/>
      <c r="BB11" s="309"/>
      <c r="BC11" s="309"/>
      <c r="BD11" s="309"/>
      <c r="BG11" s="37" t="s">
        <v>63</v>
      </c>
      <c r="BH11" s="104" t="s">
        <v>63</v>
      </c>
    </row>
    <row r="12" spans="1:60" s="37" customFormat="1" ht="15" customHeight="1" x14ac:dyDescent="0.25">
      <c r="A12" s="303">
        <v>1</v>
      </c>
      <c r="B12" s="303"/>
      <c r="C12" s="304" t="s">
        <v>63</v>
      </c>
      <c r="D12" s="304"/>
      <c r="E12" s="304"/>
      <c r="F12" s="304"/>
      <c r="G12" s="304"/>
      <c r="H12" s="304"/>
      <c r="I12" s="304"/>
      <c r="J12" s="306" t="s">
        <v>63</v>
      </c>
      <c r="K12" s="306"/>
      <c r="L12" s="306"/>
      <c r="M12" s="306"/>
      <c r="N12" s="306"/>
      <c r="O12" s="306"/>
      <c r="P12" s="306" t="s">
        <v>63</v>
      </c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5" t="s">
        <v>63</v>
      </c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1">
        <v>0</v>
      </c>
      <c r="AV12" s="301"/>
      <c r="AW12" s="301"/>
      <c r="AX12" s="301"/>
      <c r="AY12" s="301"/>
      <c r="AZ12" s="301">
        <v>0</v>
      </c>
      <c r="BA12" s="301"/>
      <c r="BB12" s="301"/>
      <c r="BC12" s="301"/>
      <c r="BD12" s="301"/>
      <c r="BG12" s="37" t="s">
        <v>145</v>
      </c>
      <c r="BH12" s="60" t="s">
        <v>65</v>
      </c>
    </row>
    <row r="13" spans="1:60" s="37" customFormat="1" ht="15" customHeight="1" x14ac:dyDescent="0.25">
      <c r="A13" s="303">
        <v>2</v>
      </c>
      <c r="B13" s="303"/>
      <c r="C13" s="304" t="s">
        <v>63</v>
      </c>
      <c r="D13" s="304"/>
      <c r="E13" s="304"/>
      <c r="F13" s="304"/>
      <c r="G13" s="304"/>
      <c r="H13" s="304"/>
      <c r="I13" s="304"/>
      <c r="J13" s="306" t="s">
        <v>63</v>
      </c>
      <c r="K13" s="306"/>
      <c r="L13" s="306"/>
      <c r="M13" s="306"/>
      <c r="N13" s="306"/>
      <c r="O13" s="306"/>
      <c r="P13" s="306" t="s">
        <v>63</v>
      </c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5" t="s">
        <v>63</v>
      </c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1">
        <v>0</v>
      </c>
      <c r="AV13" s="301"/>
      <c r="AW13" s="301"/>
      <c r="AX13" s="301"/>
      <c r="AY13" s="301"/>
      <c r="AZ13" s="301">
        <v>0</v>
      </c>
      <c r="BA13" s="301"/>
      <c r="BB13" s="301"/>
      <c r="BC13" s="301"/>
      <c r="BD13" s="301"/>
      <c r="BG13" s="37" t="s">
        <v>146</v>
      </c>
      <c r="BH13" s="60" t="s">
        <v>66</v>
      </c>
    </row>
    <row r="14" spans="1:60" s="37" customFormat="1" ht="15" customHeight="1" x14ac:dyDescent="0.25">
      <c r="A14" s="303">
        <v>3</v>
      </c>
      <c r="B14" s="303"/>
      <c r="C14" s="304" t="s">
        <v>63</v>
      </c>
      <c r="D14" s="304"/>
      <c r="E14" s="304"/>
      <c r="F14" s="304"/>
      <c r="G14" s="304"/>
      <c r="H14" s="304"/>
      <c r="I14" s="304"/>
      <c r="J14" s="306" t="s">
        <v>63</v>
      </c>
      <c r="K14" s="306"/>
      <c r="L14" s="306"/>
      <c r="M14" s="306"/>
      <c r="N14" s="306"/>
      <c r="O14" s="306"/>
      <c r="P14" s="306" t="s">
        <v>63</v>
      </c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5" t="s">
        <v>63</v>
      </c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1">
        <v>0</v>
      </c>
      <c r="AV14" s="301"/>
      <c r="AW14" s="301"/>
      <c r="AX14" s="301"/>
      <c r="AY14" s="301"/>
      <c r="AZ14" s="301">
        <v>0</v>
      </c>
      <c r="BA14" s="301"/>
      <c r="BB14" s="301"/>
      <c r="BC14" s="301"/>
      <c r="BD14" s="301"/>
      <c r="BG14" t="s">
        <v>147</v>
      </c>
      <c r="BH14" s="60" t="s">
        <v>67</v>
      </c>
    </row>
    <row r="15" spans="1:60" s="37" customFormat="1" ht="15" customHeight="1" x14ac:dyDescent="0.25">
      <c r="A15" s="303">
        <v>4</v>
      </c>
      <c r="B15" s="303"/>
      <c r="C15" s="304" t="s">
        <v>63</v>
      </c>
      <c r="D15" s="304"/>
      <c r="E15" s="304"/>
      <c r="F15" s="304"/>
      <c r="G15" s="304"/>
      <c r="H15" s="304"/>
      <c r="I15" s="304"/>
      <c r="J15" s="306" t="s">
        <v>63</v>
      </c>
      <c r="K15" s="306"/>
      <c r="L15" s="306"/>
      <c r="M15" s="306"/>
      <c r="N15" s="306"/>
      <c r="O15" s="306"/>
      <c r="P15" s="306" t="s">
        <v>63</v>
      </c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5" t="s">
        <v>63</v>
      </c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1">
        <v>0</v>
      </c>
      <c r="AV15" s="301"/>
      <c r="AW15" s="301"/>
      <c r="AX15" s="301"/>
      <c r="AY15" s="301"/>
      <c r="AZ15" s="301">
        <v>0</v>
      </c>
      <c r="BA15" s="301"/>
      <c r="BB15" s="301"/>
      <c r="BC15" s="301"/>
      <c r="BD15" s="301"/>
      <c r="BG15" t="s">
        <v>148</v>
      </c>
      <c r="BH15" s="60" t="s">
        <v>68</v>
      </c>
    </row>
    <row r="16" spans="1:60" s="37" customFormat="1" ht="15" customHeight="1" x14ac:dyDescent="0.25">
      <c r="A16" s="303">
        <v>5</v>
      </c>
      <c r="B16" s="303"/>
      <c r="C16" s="304" t="s">
        <v>63</v>
      </c>
      <c r="D16" s="304"/>
      <c r="E16" s="304"/>
      <c r="F16" s="304"/>
      <c r="G16" s="304"/>
      <c r="H16" s="304"/>
      <c r="I16" s="304"/>
      <c r="J16" s="306" t="s">
        <v>63</v>
      </c>
      <c r="K16" s="306"/>
      <c r="L16" s="306"/>
      <c r="M16" s="306"/>
      <c r="N16" s="306"/>
      <c r="O16" s="306"/>
      <c r="P16" s="306" t="s">
        <v>63</v>
      </c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5" t="s">
        <v>63</v>
      </c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1">
        <v>0</v>
      </c>
      <c r="AV16" s="301"/>
      <c r="AW16" s="301"/>
      <c r="AX16" s="301"/>
      <c r="AY16" s="301"/>
      <c r="AZ16" s="301">
        <v>0</v>
      </c>
      <c r="BA16" s="301"/>
      <c r="BB16" s="301"/>
      <c r="BC16" s="301"/>
      <c r="BD16" s="301"/>
      <c r="BG16" s="37" t="s">
        <v>149</v>
      </c>
      <c r="BH16" s="60" t="s">
        <v>69</v>
      </c>
    </row>
    <row r="17" spans="1:60" s="37" customFormat="1" ht="15" customHeight="1" x14ac:dyDescent="0.25">
      <c r="A17" s="303">
        <v>6</v>
      </c>
      <c r="B17" s="303"/>
      <c r="C17" s="304" t="s">
        <v>63</v>
      </c>
      <c r="D17" s="304"/>
      <c r="E17" s="304"/>
      <c r="F17" s="304"/>
      <c r="G17" s="304"/>
      <c r="H17" s="304"/>
      <c r="I17" s="304"/>
      <c r="J17" s="306" t="s">
        <v>63</v>
      </c>
      <c r="K17" s="306"/>
      <c r="L17" s="306"/>
      <c r="M17" s="306"/>
      <c r="N17" s="306"/>
      <c r="O17" s="306"/>
      <c r="P17" s="306" t="s">
        <v>63</v>
      </c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5" t="s">
        <v>63</v>
      </c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1">
        <v>0</v>
      </c>
      <c r="AV17" s="301"/>
      <c r="AW17" s="301"/>
      <c r="AX17" s="301"/>
      <c r="AY17" s="301"/>
      <c r="AZ17" s="301">
        <v>0</v>
      </c>
      <c r="BA17" s="301"/>
      <c r="BB17" s="301"/>
      <c r="BC17" s="301"/>
      <c r="BD17" s="301"/>
      <c r="BG17" s="37" t="s">
        <v>150</v>
      </c>
      <c r="BH17" s="60" t="s">
        <v>70</v>
      </c>
    </row>
    <row r="18" spans="1:60" s="37" customFormat="1" ht="15" customHeight="1" x14ac:dyDescent="0.25">
      <c r="A18" s="303">
        <v>7</v>
      </c>
      <c r="B18" s="303"/>
      <c r="C18" s="304" t="s">
        <v>63</v>
      </c>
      <c r="D18" s="304"/>
      <c r="E18" s="304"/>
      <c r="F18" s="304"/>
      <c r="G18" s="304"/>
      <c r="H18" s="304"/>
      <c r="I18" s="304"/>
      <c r="J18" s="306" t="s">
        <v>63</v>
      </c>
      <c r="K18" s="306"/>
      <c r="L18" s="306"/>
      <c r="M18" s="306"/>
      <c r="N18" s="306"/>
      <c r="O18" s="306"/>
      <c r="P18" s="306" t="s">
        <v>63</v>
      </c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5" t="s">
        <v>63</v>
      </c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1">
        <v>0</v>
      </c>
      <c r="AV18" s="301"/>
      <c r="AW18" s="301"/>
      <c r="AX18" s="301"/>
      <c r="AY18" s="301"/>
      <c r="AZ18" s="301">
        <v>0</v>
      </c>
      <c r="BA18" s="301"/>
      <c r="BB18" s="301"/>
      <c r="BC18" s="301"/>
      <c r="BD18" s="301"/>
      <c r="BG18" s="37" t="s">
        <v>151</v>
      </c>
      <c r="BH18" s="60" t="s">
        <v>71</v>
      </c>
    </row>
    <row r="19" spans="1:60" s="37" customFormat="1" ht="15" customHeight="1" x14ac:dyDescent="0.25">
      <c r="A19" s="303">
        <v>8</v>
      </c>
      <c r="B19" s="303"/>
      <c r="C19" s="304" t="s">
        <v>63</v>
      </c>
      <c r="D19" s="304"/>
      <c r="E19" s="304"/>
      <c r="F19" s="304"/>
      <c r="G19" s="304"/>
      <c r="H19" s="304"/>
      <c r="I19" s="304"/>
      <c r="J19" s="306" t="s">
        <v>63</v>
      </c>
      <c r="K19" s="306"/>
      <c r="L19" s="306"/>
      <c r="M19" s="306"/>
      <c r="N19" s="306"/>
      <c r="O19" s="306"/>
      <c r="P19" s="306" t="s">
        <v>63</v>
      </c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5" t="s">
        <v>63</v>
      </c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1" t="s">
        <v>63</v>
      </c>
      <c r="AV19" s="301"/>
      <c r="AW19" s="301"/>
      <c r="AX19" s="301"/>
      <c r="AY19" s="301"/>
      <c r="AZ19" s="301">
        <v>0</v>
      </c>
      <c r="BA19" s="301"/>
      <c r="BB19" s="301"/>
      <c r="BC19" s="301"/>
      <c r="BD19" s="301"/>
      <c r="BG19" s="37" t="s">
        <v>152</v>
      </c>
      <c r="BH19" s="60" t="s">
        <v>72</v>
      </c>
    </row>
    <row r="20" spans="1:60" s="37" customFormat="1" ht="15" customHeight="1" x14ac:dyDescent="0.25">
      <c r="A20" s="303">
        <v>9</v>
      </c>
      <c r="B20" s="303"/>
      <c r="C20" s="304" t="s">
        <v>63</v>
      </c>
      <c r="D20" s="304"/>
      <c r="E20" s="304"/>
      <c r="F20" s="304"/>
      <c r="G20" s="304"/>
      <c r="H20" s="304"/>
      <c r="I20" s="304"/>
      <c r="J20" s="306" t="s">
        <v>63</v>
      </c>
      <c r="K20" s="306"/>
      <c r="L20" s="306"/>
      <c r="M20" s="306"/>
      <c r="N20" s="306"/>
      <c r="O20" s="306"/>
      <c r="P20" s="306" t="s">
        <v>63</v>
      </c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5" t="s">
        <v>63</v>
      </c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1">
        <v>0</v>
      </c>
      <c r="AV20" s="301"/>
      <c r="AW20" s="301"/>
      <c r="AX20" s="301"/>
      <c r="AY20" s="301"/>
      <c r="AZ20" s="301">
        <v>0</v>
      </c>
      <c r="BA20" s="301"/>
      <c r="BB20" s="301"/>
      <c r="BC20" s="301"/>
      <c r="BD20" s="301"/>
      <c r="BG20" s="37" t="s">
        <v>153</v>
      </c>
      <c r="BH20" s="60" t="s">
        <v>73</v>
      </c>
    </row>
    <row r="21" spans="1:60" s="37" customFormat="1" ht="15" customHeight="1" x14ac:dyDescent="0.25">
      <c r="A21" s="303">
        <v>10</v>
      </c>
      <c r="B21" s="303"/>
      <c r="C21" s="304" t="s">
        <v>63</v>
      </c>
      <c r="D21" s="304"/>
      <c r="E21" s="304"/>
      <c r="F21" s="304"/>
      <c r="G21" s="304"/>
      <c r="H21" s="304"/>
      <c r="I21" s="304"/>
      <c r="J21" s="306" t="s">
        <v>63</v>
      </c>
      <c r="K21" s="306"/>
      <c r="L21" s="306"/>
      <c r="M21" s="306"/>
      <c r="N21" s="306"/>
      <c r="O21" s="306"/>
      <c r="P21" s="306" t="s">
        <v>63</v>
      </c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5" t="s">
        <v>63</v>
      </c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1">
        <v>0</v>
      </c>
      <c r="AV21" s="301"/>
      <c r="AW21" s="301"/>
      <c r="AX21" s="301"/>
      <c r="AY21" s="301"/>
      <c r="AZ21" s="301">
        <v>0</v>
      </c>
      <c r="BA21" s="301"/>
      <c r="BB21" s="301"/>
      <c r="BC21" s="301"/>
      <c r="BD21" s="301"/>
      <c r="BG21" s="37" t="s">
        <v>154</v>
      </c>
      <c r="BH21" s="60" t="s">
        <v>74</v>
      </c>
    </row>
    <row r="22" spans="1:60" s="37" customFormat="1" ht="15" customHeight="1" x14ac:dyDescent="0.25">
      <c r="A22" s="303">
        <v>11</v>
      </c>
      <c r="B22" s="303"/>
      <c r="C22" s="304" t="s">
        <v>63</v>
      </c>
      <c r="D22" s="304"/>
      <c r="E22" s="304"/>
      <c r="F22" s="304"/>
      <c r="G22" s="304"/>
      <c r="H22" s="304"/>
      <c r="I22" s="304"/>
      <c r="J22" s="306" t="s">
        <v>63</v>
      </c>
      <c r="K22" s="306"/>
      <c r="L22" s="306"/>
      <c r="M22" s="306"/>
      <c r="N22" s="306"/>
      <c r="O22" s="306"/>
      <c r="P22" s="306" t="s">
        <v>63</v>
      </c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5" t="s">
        <v>63</v>
      </c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1">
        <v>0</v>
      </c>
      <c r="AV22" s="301"/>
      <c r="AW22" s="301"/>
      <c r="AX22" s="301"/>
      <c r="AY22" s="301"/>
      <c r="AZ22" s="301">
        <v>0</v>
      </c>
      <c r="BA22" s="301"/>
      <c r="BB22" s="301"/>
      <c r="BC22" s="301"/>
      <c r="BD22" s="301"/>
      <c r="BG22" s="37" t="s">
        <v>155</v>
      </c>
      <c r="BH22" s="60" t="s">
        <v>75</v>
      </c>
    </row>
    <row r="23" spans="1:60" s="37" customFormat="1" ht="15" customHeight="1" x14ac:dyDescent="0.25">
      <c r="A23" s="303">
        <v>12</v>
      </c>
      <c r="B23" s="303"/>
      <c r="C23" s="304" t="s">
        <v>63</v>
      </c>
      <c r="D23" s="304"/>
      <c r="E23" s="304"/>
      <c r="F23" s="304"/>
      <c r="G23" s="304"/>
      <c r="H23" s="304"/>
      <c r="I23" s="304"/>
      <c r="J23" s="306" t="s">
        <v>63</v>
      </c>
      <c r="K23" s="306"/>
      <c r="L23" s="306"/>
      <c r="M23" s="306"/>
      <c r="N23" s="306"/>
      <c r="O23" s="306"/>
      <c r="P23" s="306" t="s">
        <v>63</v>
      </c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5" t="s">
        <v>63</v>
      </c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1">
        <v>0</v>
      </c>
      <c r="AV23" s="301"/>
      <c r="AW23" s="301"/>
      <c r="AX23" s="301"/>
      <c r="AY23" s="301"/>
      <c r="AZ23" s="301">
        <v>0</v>
      </c>
      <c r="BA23" s="301"/>
      <c r="BB23" s="301"/>
      <c r="BC23" s="301"/>
      <c r="BD23" s="301"/>
      <c r="BG23" s="37" t="s">
        <v>156</v>
      </c>
      <c r="BH23" s="60" t="s">
        <v>76</v>
      </c>
    </row>
    <row r="24" spans="1:60" s="37" customFormat="1" ht="15" customHeight="1" x14ac:dyDescent="0.25">
      <c r="A24" s="303">
        <v>13</v>
      </c>
      <c r="B24" s="303"/>
      <c r="C24" s="304" t="s">
        <v>63</v>
      </c>
      <c r="D24" s="304"/>
      <c r="E24" s="304"/>
      <c r="F24" s="304"/>
      <c r="G24" s="304"/>
      <c r="H24" s="304"/>
      <c r="I24" s="304"/>
      <c r="J24" s="306" t="s">
        <v>63</v>
      </c>
      <c r="K24" s="306"/>
      <c r="L24" s="306"/>
      <c r="M24" s="306"/>
      <c r="N24" s="306"/>
      <c r="O24" s="306"/>
      <c r="P24" s="306" t="s">
        <v>63</v>
      </c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5" t="s">
        <v>63</v>
      </c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1">
        <v>0</v>
      </c>
      <c r="AV24" s="301"/>
      <c r="AW24" s="301"/>
      <c r="AX24" s="301"/>
      <c r="AY24" s="301"/>
      <c r="AZ24" s="301">
        <v>0</v>
      </c>
      <c r="BA24" s="301"/>
      <c r="BB24" s="301"/>
      <c r="BC24" s="301"/>
      <c r="BD24" s="301"/>
      <c r="BG24" s="37" t="s">
        <v>157</v>
      </c>
      <c r="BH24" s="60" t="s">
        <v>77</v>
      </c>
    </row>
    <row r="25" spans="1:60" s="37" customFormat="1" ht="15" customHeight="1" x14ac:dyDescent="0.25">
      <c r="A25" s="303">
        <v>14</v>
      </c>
      <c r="B25" s="303"/>
      <c r="C25" s="304" t="s">
        <v>63</v>
      </c>
      <c r="D25" s="304"/>
      <c r="E25" s="304"/>
      <c r="F25" s="304"/>
      <c r="G25" s="304"/>
      <c r="H25" s="304"/>
      <c r="I25" s="304"/>
      <c r="J25" s="306" t="s">
        <v>63</v>
      </c>
      <c r="K25" s="306"/>
      <c r="L25" s="306"/>
      <c r="M25" s="306"/>
      <c r="N25" s="306"/>
      <c r="O25" s="306"/>
      <c r="P25" s="306" t="s">
        <v>63</v>
      </c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5" t="s">
        <v>63</v>
      </c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1">
        <v>0</v>
      </c>
      <c r="AV25" s="301"/>
      <c r="AW25" s="301"/>
      <c r="AX25" s="301"/>
      <c r="AY25" s="301"/>
      <c r="AZ25" s="301">
        <v>0</v>
      </c>
      <c r="BA25" s="301"/>
      <c r="BB25" s="301"/>
      <c r="BC25" s="301"/>
      <c r="BD25" s="301"/>
      <c r="BG25" s="37" t="s">
        <v>158</v>
      </c>
      <c r="BH25" s="60" t="s">
        <v>78</v>
      </c>
    </row>
    <row r="26" spans="1:60" s="37" customFormat="1" ht="15" customHeight="1" x14ac:dyDescent="0.25">
      <c r="A26" s="303">
        <v>15</v>
      </c>
      <c r="B26" s="303"/>
      <c r="C26" s="304" t="s">
        <v>63</v>
      </c>
      <c r="D26" s="304"/>
      <c r="E26" s="304"/>
      <c r="F26" s="304"/>
      <c r="G26" s="304"/>
      <c r="H26" s="304"/>
      <c r="I26" s="304"/>
      <c r="J26" s="306" t="s">
        <v>63</v>
      </c>
      <c r="K26" s="306"/>
      <c r="L26" s="306"/>
      <c r="M26" s="306"/>
      <c r="N26" s="306"/>
      <c r="O26" s="306"/>
      <c r="P26" s="306" t="s">
        <v>63</v>
      </c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5" t="s">
        <v>63</v>
      </c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1">
        <v>0</v>
      </c>
      <c r="AV26" s="301"/>
      <c r="AW26" s="301"/>
      <c r="AX26" s="301"/>
      <c r="AY26" s="301"/>
      <c r="AZ26" s="301">
        <v>0</v>
      </c>
      <c r="BA26" s="301"/>
      <c r="BB26" s="301"/>
      <c r="BC26" s="301"/>
      <c r="BD26" s="301"/>
      <c r="BG26" s="37" t="s">
        <v>159</v>
      </c>
      <c r="BH26" s="60" t="s">
        <v>79</v>
      </c>
    </row>
    <row r="27" spans="1:60" s="37" customFormat="1" ht="15" customHeight="1" x14ac:dyDescent="0.25">
      <c r="A27" s="303">
        <v>16</v>
      </c>
      <c r="B27" s="303"/>
      <c r="C27" s="304" t="s">
        <v>63</v>
      </c>
      <c r="D27" s="304"/>
      <c r="E27" s="304"/>
      <c r="F27" s="304"/>
      <c r="G27" s="304"/>
      <c r="H27" s="304"/>
      <c r="I27" s="304"/>
      <c r="J27" s="306" t="s">
        <v>63</v>
      </c>
      <c r="K27" s="306"/>
      <c r="L27" s="306"/>
      <c r="M27" s="306"/>
      <c r="N27" s="306"/>
      <c r="O27" s="306"/>
      <c r="P27" s="306" t="s">
        <v>63</v>
      </c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5" t="s">
        <v>63</v>
      </c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1">
        <v>0</v>
      </c>
      <c r="AV27" s="301"/>
      <c r="AW27" s="301"/>
      <c r="AX27" s="301"/>
      <c r="AY27" s="301"/>
      <c r="AZ27" s="301">
        <v>0</v>
      </c>
      <c r="BA27" s="301"/>
      <c r="BB27" s="301"/>
      <c r="BC27" s="301"/>
      <c r="BD27" s="301"/>
      <c r="BG27" s="37" t="s">
        <v>160</v>
      </c>
      <c r="BH27" s="60" t="s">
        <v>80</v>
      </c>
    </row>
    <row r="28" spans="1:60" s="37" customFormat="1" ht="15" customHeight="1" x14ac:dyDescent="0.25">
      <c r="A28" s="303">
        <v>17</v>
      </c>
      <c r="B28" s="303"/>
      <c r="C28" s="304" t="s">
        <v>63</v>
      </c>
      <c r="D28" s="304"/>
      <c r="E28" s="304"/>
      <c r="F28" s="304"/>
      <c r="G28" s="304"/>
      <c r="H28" s="304"/>
      <c r="I28" s="304"/>
      <c r="J28" s="306" t="s">
        <v>63</v>
      </c>
      <c r="K28" s="306"/>
      <c r="L28" s="306"/>
      <c r="M28" s="306"/>
      <c r="N28" s="306"/>
      <c r="O28" s="306"/>
      <c r="P28" s="306" t="s">
        <v>63</v>
      </c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5" t="s">
        <v>63</v>
      </c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1">
        <v>0</v>
      </c>
      <c r="AV28" s="301"/>
      <c r="AW28" s="301"/>
      <c r="AX28" s="301"/>
      <c r="AY28" s="301"/>
      <c r="AZ28" s="301">
        <v>0</v>
      </c>
      <c r="BA28" s="301"/>
      <c r="BB28" s="301"/>
      <c r="BC28" s="301"/>
      <c r="BD28" s="301"/>
      <c r="BG28" s="37" t="s">
        <v>161</v>
      </c>
      <c r="BH28" s="97" t="s">
        <v>19</v>
      </c>
    </row>
    <row r="29" spans="1:60" s="37" customFormat="1" ht="15" customHeight="1" x14ac:dyDescent="0.25">
      <c r="A29" s="303">
        <v>18</v>
      </c>
      <c r="B29" s="303"/>
      <c r="C29" s="304" t="s">
        <v>63</v>
      </c>
      <c r="D29" s="304"/>
      <c r="E29" s="304"/>
      <c r="F29" s="304"/>
      <c r="G29" s="304"/>
      <c r="H29" s="304"/>
      <c r="I29" s="304"/>
      <c r="J29" s="306" t="s">
        <v>63</v>
      </c>
      <c r="K29" s="306"/>
      <c r="L29" s="306"/>
      <c r="M29" s="306"/>
      <c r="N29" s="306"/>
      <c r="O29" s="306"/>
      <c r="P29" s="306" t="s">
        <v>63</v>
      </c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5" t="s">
        <v>63</v>
      </c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1">
        <v>0</v>
      </c>
      <c r="AV29" s="301"/>
      <c r="AW29" s="301"/>
      <c r="AX29" s="301"/>
      <c r="AY29" s="301"/>
      <c r="AZ29" s="301">
        <v>0</v>
      </c>
      <c r="BA29" s="301"/>
      <c r="BB29" s="301"/>
      <c r="BC29" s="301"/>
      <c r="BD29" s="301"/>
      <c r="BG29" s="37" t="s">
        <v>162</v>
      </c>
      <c r="BH29" s="60" t="s">
        <v>81</v>
      </c>
    </row>
    <row r="30" spans="1:60" s="37" customFormat="1" ht="15" customHeight="1" x14ac:dyDescent="0.25">
      <c r="A30" s="303">
        <v>19</v>
      </c>
      <c r="B30" s="303"/>
      <c r="C30" s="304" t="s">
        <v>63</v>
      </c>
      <c r="D30" s="304"/>
      <c r="E30" s="304"/>
      <c r="F30" s="304"/>
      <c r="G30" s="304"/>
      <c r="H30" s="304"/>
      <c r="I30" s="304"/>
      <c r="J30" s="306" t="s">
        <v>63</v>
      </c>
      <c r="K30" s="306"/>
      <c r="L30" s="306"/>
      <c r="M30" s="306"/>
      <c r="N30" s="306"/>
      <c r="O30" s="306"/>
      <c r="P30" s="306" t="s">
        <v>63</v>
      </c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5" t="s">
        <v>63</v>
      </c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1">
        <v>0</v>
      </c>
      <c r="AV30" s="301"/>
      <c r="AW30" s="301"/>
      <c r="AX30" s="301"/>
      <c r="AY30" s="301"/>
      <c r="AZ30" s="301">
        <v>0</v>
      </c>
      <c r="BA30" s="301"/>
      <c r="BB30" s="301"/>
      <c r="BC30" s="301"/>
      <c r="BD30" s="301"/>
      <c r="BG30" s="37" t="s">
        <v>163</v>
      </c>
      <c r="BH30" s="60" t="s">
        <v>82</v>
      </c>
    </row>
    <row r="31" spans="1:60" s="37" customFormat="1" ht="15" customHeight="1" x14ac:dyDescent="0.25">
      <c r="A31" s="303">
        <v>20</v>
      </c>
      <c r="B31" s="303"/>
      <c r="C31" s="304" t="s">
        <v>63</v>
      </c>
      <c r="D31" s="304"/>
      <c r="E31" s="304"/>
      <c r="F31" s="304"/>
      <c r="G31" s="304"/>
      <c r="H31" s="304"/>
      <c r="I31" s="304"/>
      <c r="J31" s="306" t="s">
        <v>63</v>
      </c>
      <c r="K31" s="306"/>
      <c r="L31" s="306"/>
      <c r="M31" s="306"/>
      <c r="N31" s="306"/>
      <c r="O31" s="306"/>
      <c r="P31" s="306" t="s">
        <v>63</v>
      </c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5" t="s">
        <v>63</v>
      </c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1">
        <v>0</v>
      </c>
      <c r="AV31" s="301"/>
      <c r="AW31" s="301"/>
      <c r="AX31" s="301"/>
      <c r="AY31" s="301"/>
      <c r="AZ31" s="301">
        <v>0</v>
      </c>
      <c r="BA31" s="301"/>
      <c r="BB31" s="301"/>
      <c r="BC31" s="301"/>
      <c r="BD31" s="301"/>
      <c r="BG31" s="37" t="s">
        <v>164</v>
      </c>
      <c r="BH31" s="60" t="s">
        <v>83</v>
      </c>
    </row>
    <row r="32" spans="1:60" s="37" customFormat="1" ht="15" customHeight="1" x14ac:dyDescent="0.25">
      <c r="A32" s="303">
        <v>21</v>
      </c>
      <c r="B32" s="303"/>
      <c r="C32" s="304" t="s">
        <v>63</v>
      </c>
      <c r="D32" s="304"/>
      <c r="E32" s="304"/>
      <c r="F32" s="304"/>
      <c r="G32" s="304"/>
      <c r="H32" s="304"/>
      <c r="I32" s="304"/>
      <c r="J32" s="306" t="s">
        <v>63</v>
      </c>
      <c r="K32" s="306"/>
      <c r="L32" s="306"/>
      <c r="M32" s="306"/>
      <c r="N32" s="306"/>
      <c r="O32" s="306"/>
      <c r="P32" s="306" t="s">
        <v>63</v>
      </c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5" t="s">
        <v>63</v>
      </c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1">
        <v>0</v>
      </c>
      <c r="AV32" s="301"/>
      <c r="AW32" s="301"/>
      <c r="AX32" s="301"/>
      <c r="AY32" s="301"/>
      <c r="AZ32" s="301">
        <v>0</v>
      </c>
      <c r="BA32" s="301"/>
      <c r="BB32" s="301"/>
      <c r="BC32" s="301"/>
      <c r="BD32" s="301"/>
      <c r="BG32" s="37" t="s">
        <v>165</v>
      </c>
      <c r="BH32" s="97" t="s">
        <v>22</v>
      </c>
    </row>
    <row r="33" spans="1:60" s="37" customFormat="1" ht="15" customHeight="1" x14ac:dyDescent="0.25">
      <c r="A33" s="303">
        <v>22</v>
      </c>
      <c r="B33" s="303"/>
      <c r="C33" s="304" t="s">
        <v>63</v>
      </c>
      <c r="D33" s="304"/>
      <c r="E33" s="304"/>
      <c r="F33" s="304"/>
      <c r="G33" s="304"/>
      <c r="H33" s="304"/>
      <c r="I33" s="304"/>
      <c r="J33" s="306" t="s">
        <v>63</v>
      </c>
      <c r="K33" s="306"/>
      <c r="L33" s="306"/>
      <c r="M33" s="306"/>
      <c r="N33" s="306"/>
      <c r="O33" s="306"/>
      <c r="P33" s="306" t="s">
        <v>63</v>
      </c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5" t="s">
        <v>63</v>
      </c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1">
        <v>0</v>
      </c>
      <c r="AV33" s="301"/>
      <c r="AW33" s="301"/>
      <c r="AX33" s="301"/>
      <c r="AY33" s="301"/>
      <c r="AZ33" s="301">
        <v>0</v>
      </c>
      <c r="BA33" s="301"/>
      <c r="BB33" s="301"/>
      <c r="BC33" s="301"/>
      <c r="BD33" s="301"/>
      <c r="BG33" s="37" t="s">
        <v>166</v>
      </c>
      <c r="BH33" s="60" t="s">
        <v>84</v>
      </c>
    </row>
    <row r="34" spans="1:60" s="37" customFormat="1" ht="15" customHeight="1" x14ac:dyDescent="0.25">
      <c r="A34" s="303">
        <v>23</v>
      </c>
      <c r="B34" s="303"/>
      <c r="C34" s="304" t="s">
        <v>63</v>
      </c>
      <c r="D34" s="304"/>
      <c r="E34" s="304"/>
      <c r="F34" s="304"/>
      <c r="G34" s="304"/>
      <c r="H34" s="304"/>
      <c r="I34" s="304"/>
      <c r="J34" s="306" t="s">
        <v>63</v>
      </c>
      <c r="K34" s="306"/>
      <c r="L34" s="306"/>
      <c r="M34" s="306"/>
      <c r="N34" s="306"/>
      <c r="O34" s="306"/>
      <c r="P34" s="306" t="s">
        <v>63</v>
      </c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5" t="s">
        <v>63</v>
      </c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1">
        <v>0</v>
      </c>
      <c r="AV34" s="301"/>
      <c r="AW34" s="301"/>
      <c r="AX34" s="301"/>
      <c r="AY34" s="301"/>
      <c r="AZ34" s="301">
        <v>0</v>
      </c>
      <c r="BA34" s="301"/>
      <c r="BB34" s="301"/>
      <c r="BC34" s="301"/>
      <c r="BD34" s="301"/>
      <c r="BG34" s="37" t="s">
        <v>167</v>
      </c>
      <c r="BH34" s="60" t="s">
        <v>85</v>
      </c>
    </row>
    <row r="35" spans="1:60" s="37" customFormat="1" ht="15" customHeight="1" x14ac:dyDescent="0.25">
      <c r="A35" s="303">
        <v>24</v>
      </c>
      <c r="B35" s="303"/>
      <c r="C35" s="304" t="s">
        <v>63</v>
      </c>
      <c r="D35" s="304"/>
      <c r="E35" s="304"/>
      <c r="F35" s="304"/>
      <c r="G35" s="304"/>
      <c r="H35" s="304"/>
      <c r="I35" s="304"/>
      <c r="J35" s="306" t="s">
        <v>63</v>
      </c>
      <c r="K35" s="306"/>
      <c r="L35" s="306"/>
      <c r="M35" s="306"/>
      <c r="N35" s="306"/>
      <c r="O35" s="306"/>
      <c r="P35" s="306" t="s">
        <v>63</v>
      </c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5" t="s">
        <v>63</v>
      </c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1">
        <v>0</v>
      </c>
      <c r="AV35" s="301"/>
      <c r="AW35" s="301"/>
      <c r="AX35" s="301"/>
      <c r="AY35" s="301"/>
      <c r="AZ35" s="301">
        <v>0</v>
      </c>
      <c r="BA35" s="301"/>
      <c r="BB35" s="301"/>
      <c r="BC35" s="301"/>
      <c r="BD35" s="301"/>
      <c r="BG35" s="37" t="s">
        <v>168</v>
      </c>
      <c r="BH35" s="60" t="s">
        <v>86</v>
      </c>
    </row>
    <row r="36" spans="1:60" s="37" customFormat="1" ht="15" customHeight="1" x14ac:dyDescent="0.25">
      <c r="A36" s="303">
        <v>25</v>
      </c>
      <c r="B36" s="303"/>
      <c r="C36" s="304" t="s">
        <v>63</v>
      </c>
      <c r="D36" s="304"/>
      <c r="E36" s="304"/>
      <c r="F36" s="304"/>
      <c r="G36" s="304"/>
      <c r="H36" s="304"/>
      <c r="I36" s="304"/>
      <c r="J36" s="306" t="s">
        <v>63</v>
      </c>
      <c r="K36" s="306"/>
      <c r="L36" s="306"/>
      <c r="M36" s="306"/>
      <c r="N36" s="306"/>
      <c r="O36" s="306"/>
      <c r="P36" s="306" t="s">
        <v>63</v>
      </c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5" t="s">
        <v>63</v>
      </c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1">
        <v>0</v>
      </c>
      <c r="AV36" s="301"/>
      <c r="AW36" s="301"/>
      <c r="AX36" s="301"/>
      <c r="AY36" s="301"/>
      <c r="AZ36" s="301">
        <v>0</v>
      </c>
      <c r="BA36" s="301"/>
      <c r="BB36" s="301"/>
      <c r="BC36" s="301"/>
      <c r="BD36" s="301"/>
      <c r="BG36" s="37" t="s">
        <v>169</v>
      </c>
      <c r="BH36" s="60" t="s">
        <v>87</v>
      </c>
    </row>
    <row r="37" spans="1:60" s="37" customFormat="1" ht="15" customHeight="1" x14ac:dyDescent="0.25">
      <c r="A37" s="303">
        <v>26</v>
      </c>
      <c r="B37" s="303"/>
      <c r="C37" s="304" t="s">
        <v>63</v>
      </c>
      <c r="D37" s="304"/>
      <c r="E37" s="304"/>
      <c r="F37" s="304"/>
      <c r="G37" s="304"/>
      <c r="H37" s="304"/>
      <c r="I37" s="304"/>
      <c r="J37" s="306" t="s">
        <v>63</v>
      </c>
      <c r="K37" s="306"/>
      <c r="L37" s="306"/>
      <c r="M37" s="306"/>
      <c r="N37" s="306"/>
      <c r="O37" s="306"/>
      <c r="P37" s="306" t="s">
        <v>63</v>
      </c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5" t="s">
        <v>63</v>
      </c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1">
        <v>0</v>
      </c>
      <c r="AV37" s="301"/>
      <c r="AW37" s="301"/>
      <c r="AX37" s="301"/>
      <c r="AY37" s="301"/>
      <c r="AZ37" s="301">
        <v>0</v>
      </c>
      <c r="BA37" s="301"/>
      <c r="BB37" s="301"/>
      <c r="BC37" s="301"/>
      <c r="BD37" s="301"/>
      <c r="BG37" s="37" t="s">
        <v>170</v>
      </c>
      <c r="BH37" s="60" t="s">
        <v>26</v>
      </c>
    </row>
    <row r="38" spans="1:60" s="37" customFormat="1" ht="15" customHeight="1" x14ac:dyDescent="0.25">
      <c r="A38" s="303">
        <v>27</v>
      </c>
      <c r="B38" s="303"/>
      <c r="C38" s="304" t="s">
        <v>63</v>
      </c>
      <c r="D38" s="304"/>
      <c r="E38" s="304"/>
      <c r="F38" s="304"/>
      <c r="G38" s="304"/>
      <c r="H38" s="304"/>
      <c r="I38" s="304"/>
      <c r="J38" s="306" t="s">
        <v>63</v>
      </c>
      <c r="K38" s="306"/>
      <c r="L38" s="306"/>
      <c r="M38" s="306"/>
      <c r="N38" s="306"/>
      <c r="O38" s="306"/>
      <c r="P38" s="306" t="s">
        <v>63</v>
      </c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5" t="s">
        <v>63</v>
      </c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1">
        <v>0</v>
      </c>
      <c r="AV38" s="301"/>
      <c r="AW38" s="301"/>
      <c r="AX38" s="301"/>
      <c r="AY38" s="301"/>
      <c r="AZ38" s="301">
        <v>0</v>
      </c>
      <c r="BA38" s="301"/>
      <c r="BB38" s="301"/>
      <c r="BC38" s="301"/>
      <c r="BD38" s="301"/>
      <c r="BG38" s="37" t="s">
        <v>171</v>
      </c>
      <c r="BH38" s="60" t="s">
        <v>88</v>
      </c>
    </row>
    <row r="39" spans="1:60" s="37" customFormat="1" ht="15" customHeight="1" x14ac:dyDescent="0.25">
      <c r="A39" s="303">
        <v>28</v>
      </c>
      <c r="B39" s="303"/>
      <c r="C39" s="304" t="s">
        <v>63</v>
      </c>
      <c r="D39" s="304"/>
      <c r="E39" s="304"/>
      <c r="F39" s="304"/>
      <c r="G39" s="304"/>
      <c r="H39" s="304"/>
      <c r="I39" s="304"/>
      <c r="J39" s="306" t="s">
        <v>63</v>
      </c>
      <c r="K39" s="306"/>
      <c r="L39" s="306"/>
      <c r="M39" s="306"/>
      <c r="N39" s="306"/>
      <c r="O39" s="306"/>
      <c r="P39" s="306" t="s">
        <v>63</v>
      </c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5" t="s">
        <v>63</v>
      </c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1">
        <v>0</v>
      </c>
      <c r="AV39" s="301"/>
      <c r="AW39" s="301"/>
      <c r="AX39" s="301"/>
      <c r="AY39" s="301"/>
      <c r="AZ39" s="301">
        <v>0</v>
      </c>
      <c r="BA39" s="301"/>
      <c r="BB39" s="301"/>
      <c r="BC39" s="301"/>
      <c r="BD39" s="301"/>
      <c r="BG39" s="37" t="s">
        <v>172</v>
      </c>
      <c r="BH39" s="60" t="s">
        <v>89</v>
      </c>
    </row>
    <row r="40" spans="1:60" s="37" customFormat="1" ht="15" customHeight="1" x14ac:dyDescent="0.25">
      <c r="A40" s="303">
        <v>29</v>
      </c>
      <c r="B40" s="303"/>
      <c r="C40" s="304" t="s">
        <v>63</v>
      </c>
      <c r="D40" s="304"/>
      <c r="E40" s="304"/>
      <c r="F40" s="304"/>
      <c r="G40" s="304"/>
      <c r="H40" s="304"/>
      <c r="I40" s="304"/>
      <c r="J40" s="306" t="s">
        <v>63</v>
      </c>
      <c r="K40" s="306"/>
      <c r="L40" s="306"/>
      <c r="M40" s="306"/>
      <c r="N40" s="306"/>
      <c r="O40" s="306"/>
      <c r="P40" s="306" t="s">
        <v>63</v>
      </c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5" t="s">
        <v>63</v>
      </c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1">
        <v>0</v>
      </c>
      <c r="AV40" s="301"/>
      <c r="AW40" s="301"/>
      <c r="AX40" s="301"/>
      <c r="AY40" s="301"/>
      <c r="AZ40" s="301">
        <v>0</v>
      </c>
      <c r="BA40" s="301"/>
      <c r="BB40" s="301"/>
      <c r="BC40" s="301"/>
      <c r="BD40" s="301"/>
      <c r="BG40" s="37" t="s">
        <v>173</v>
      </c>
      <c r="BH40" s="60" t="s">
        <v>90</v>
      </c>
    </row>
    <row r="41" spans="1:60" s="37" customFormat="1" ht="15" customHeight="1" x14ac:dyDescent="0.25">
      <c r="A41" s="303">
        <v>30</v>
      </c>
      <c r="B41" s="303"/>
      <c r="C41" s="304" t="s">
        <v>63</v>
      </c>
      <c r="D41" s="304"/>
      <c r="E41" s="304"/>
      <c r="F41" s="304"/>
      <c r="G41" s="304"/>
      <c r="H41" s="304"/>
      <c r="I41" s="304"/>
      <c r="J41" s="306" t="s">
        <v>63</v>
      </c>
      <c r="K41" s="306"/>
      <c r="L41" s="306"/>
      <c r="M41" s="306"/>
      <c r="N41" s="306"/>
      <c r="O41" s="306"/>
      <c r="P41" s="306" t="s">
        <v>63</v>
      </c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5" t="s">
        <v>63</v>
      </c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1">
        <v>0</v>
      </c>
      <c r="AV41" s="301"/>
      <c r="AW41" s="301"/>
      <c r="AX41" s="301"/>
      <c r="AY41" s="301"/>
      <c r="AZ41" s="301">
        <v>0</v>
      </c>
      <c r="BA41" s="301"/>
      <c r="BB41" s="301"/>
      <c r="BC41" s="301"/>
      <c r="BD41" s="301"/>
      <c r="BG41" s="37" t="s">
        <v>174</v>
      </c>
      <c r="BH41" s="60" t="s">
        <v>91</v>
      </c>
    </row>
    <row r="42" spans="1:60" s="37" customFormat="1" ht="15" customHeight="1" x14ac:dyDescent="0.25">
      <c r="A42" s="303">
        <v>31</v>
      </c>
      <c r="B42" s="303"/>
      <c r="C42" s="304" t="s">
        <v>63</v>
      </c>
      <c r="D42" s="304"/>
      <c r="E42" s="304"/>
      <c r="F42" s="304"/>
      <c r="G42" s="304"/>
      <c r="H42" s="304"/>
      <c r="I42" s="304"/>
      <c r="J42" s="306" t="s">
        <v>63</v>
      </c>
      <c r="K42" s="306"/>
      <c r="L42" s="306"/>
      <c r="M42" s="306"/>
      <c r="N42" s="306"/>
      <c r="O42" s="306"/>
      <c r="P42" s="306" t="s">
        <v>63</v>
      </c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5" t="s">
        <v>63</v>
      </c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1">
        <v>0</v>
      </c>
      <c r="AV42" s="301"/>
      <c r="AW42" s="301"/>
      <c r="AX42" s="301"/>
      <c r="AY42" s="301"/>
      <c r="AZ42" s="301">
        <v>0</v>
      </c>
      <c r="BA42" s="301"/>
      <c r="BB42" s="301"/>
      <c r="BC42" s="301"/>
      <c r="BD42" s="301"/>
      <c r="BG42" s="37" t="s">
        <v>175</v>
      </c>
      <c r="BH42" s="60" t="s">
        <v>92</v>
      </c>
    </row>
    <row r="43" spans="1:60" s="37" customFormat="1" ht="15" customHeight="1" x14ac:dyDescent="0.25">
      <c r="A43" s="303">
        <v>32</v>
      </c>
      <c r="B43" s="303"/>
      <c r="C43" s="304" t="s">
        <v>63</v>
      </c>
      <c r="D43" s="304"/>
      <c r="E43" s="304"/>
      <c r="F43" s="304"/>
      <c r="G43" s="304"/>
      <c r="H43" s="304"/>
      <c r="I43" s="304"/>
      <c r="J43" s="306" t="s">
        <v>63</v>
      </c>
      <c r="K43" s="306"/>
      <c r="L43" s="306"/>
      <c r="M43" s="306"/>
      <c r="N43" s="306"/>
      <c r="O43" s="306"/>
      <c r="P43" s="306" t="s">
        <v>63</v>
      </c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5" t="s">
        <v>63</v>
      </c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1">
        <v>0</v>
      </c>
      <c r="AV43" s="301"/>
      <c r="AW43" s="301"/>
      <c r="AX43" s="301"/>
      <c r="AY43" s="301"/>
      <c r="AZ43" s="301">
        <v>0</v>
      </c>
      <c r="BA43" s="301"/>
      <c r="BB43" s="301"/>
      <c r="BC43" s="301"/>
      <c r="BD43" s="301"/>
      <c r="BG43" s="37" t="s">
        <v>176</v>
      </c>
      <c r="BH43" s="60" t="s">
        <v>93</v>
      </c>
    </row>
    <row r="44" spans="1:60" s="37" customFormat="1" ht="15" customHeight="1" x14ac:dyDescent="0.25">
      <c r="A44" s="303">
        <v>33</v>
      </c>
      <c r="B44" s="303"/>
      <c r="C44" s="304" t="s">
        <v>63</v>
      </c>
      <c r="D44" s="304"/>
      <c r="E44" s="304"/>
      <c r="F44" s="304"/>
      <c r="G44" s="304"/>
      <c r="H44" s="304"/>
      <c r="I44" s="304"/>
      <c r="J44" s="306" t="s">
        <v>63</v>
      </c>
      <c r="K44" s="306"/>
      <c r="L44" s="306"/>
      <c r="M44" s="306"/>
      <c r="N44" s="306"/>
      <c r="O44" s="306"/>
      <c r="P44" s="306" t="s">
        <v>63</v>
      </c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5" t="s">
        <v>63</v>
      </c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1">
        <v>0</v>
      </c>
      <c r="AV44" s="301"/>
      <c r="AW44" s="301"/>
      <c r="AX44" s="301"/>
      <c r="AY44" s="301"/>
      <c r="AZ44" s="301">
        <v>0</v>
      </c>
      <c r="BA44" s="301"/>
      <c r="BB44" s="301"/>
      <c r="BC44" s="301"/>
      <c r="BD44" s="301"/>
      <c r="BG44" s="37" t="s">
        <v>177</v>
      </c>
      <c r="BH44" s="60" t="s">
        <v>94</v>
      </c>
    </row>
    <row r="45" spans="1:60" s="37" customFormat="1" ht="15" customHeight="1" x14ac:dyDescent="0.25">
      <c r="A45" s="303">
        <v>34</v>
      </c>
      <c r="B45" s="303"/>
      <c r="C45" s="304" t="s">
        <v>63</v>
      </c>
      <c r="D45" s="304"/>
      <c r="E45" s="304"/>
      <c r="F45" s="304"/>
      <c r="G45" s="304"/>
      <c r="H45" s="304"/>
      <c r="I45" s="304"/>
      <c r="J45" s="306" t="s">
        <v>63</v>
      </c>
      <c r="K45" s="306"/>
      <c r="L45" s="306"/>
      <c r="M45" s="306"/>
      <c r="N45" s="306"/>
      <c r="O45" s="306"/>
      <c r="P45" s="306" t="s">
        <v>63</v>
      </c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5" t="s">
        <v>63</v>
      </c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1">
        <v>0</v>
      </c>
      <c r="AV45" s="301"/>
      <c r="AW45" s="301"/>
      <c r="AX45" s="301"/>
      <c r="AY45" s="301"/>
      <c r="AZ45" s="301">
        <v>0</v>
      </c>
      <c r="BA45" s="301"/>
      <c r="BB45" s="301"/>
      <c r="BC45" s="301"/>
      <c r="BD45" s="301"/>
      <c r="BG45" s="37" t="s">
        <v>178</v>
      </c>
      <c r="BH45" s="60" t="s">
        <v>31</v>
      </c>
    </row>
    <row r="46" spans="1:60" s="37" customFormat="1" ht="15" customHeight="1" x14ac:dyDescent="0.25">
      <c r="A46" s="303">
        <v>35</v>
      </c>
      <c r="B46" s="303"/>
      <c r="C46" s="304" t="s">
        <v>63</v>
      </c>
      <c r="D46" s="304"/>
      <c r="E46" s="304"/>
      <c r="F46" s="304"/>
      <c r="G46" s="304"/>
      <c r="H46" s="304"/>
      <c r="I46" s="304"/>
      <c r="J46" s="306" t="s">
        <v>63</v>
      </c>
      <c r="K46" s="306"/>
      <c r="L46" s="306"/>
      <c r="M46" s="306"/>
      <c r="N46" s="306"/>
      <c r="O46" s="306"/>
      <c r="P46" s="306" t="s">
        <v>63</v>
      </c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5" t="s">
        <v>63</v>
      </c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1">
        <v>0</v>
      </c>
      <c r="AV46" s="301"/>
      <c r="AW46" s="301"/>
      <c r="AX46" s="301"/>
      <c r="AY46" s="301"/>
      <c r="AZ46" s="301">
        <v>0</v>
      </c>
      <c r="BA46" s="301"/>
      <c r="BB46" s="301"/>
      <c r="BC46" s="301"/>
      <c r="BD46" s="301"/>
      <c r="BG46" s="37" t="s">
        <v>179</v>
      </c>
      <c r="BH46" s="60" t="s">
        <v>95</v>
      </c>
    </row>
    <row r="47" spans="1:60" s="37" customFormat="1" ht="15" customHeight="1" x14ac:dyDescent="0.25">
      <c r="A47" s="303">
        <v>36</v>
      </c>
      <c r="B47" s="303"/>
      <c r="C47" s="304" t="s">
        <v>63</v>
      </c>
      <c r="D47" s="304"/>
      <c r="E47" s="304"/>
      <c r="F47" s="304"/>
      <c r="G47" s="304"/>
      <c r="H47" s="304"/>
      <c r="I47" s="304"/>
      <c r="J47" s="306" t="s">
        <v>63</v>
      </c>
      <c r="K47" s="306"/>
      <c r="L47" s="306"/>
      <c r="M47" s="306"/>
      <c r="N47" s="306"/>
      <c r="O47" s="306"/>
      <c r="P47" s="306" t="s">
        <v>63</v>
      </c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5" t="s">
        <v>63</v>
      </c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1">
        <v>0</v>
      </c>
      <c r="AV47" s="301"/>
      <c r="AW47" s="301"/>
      <c r="AX47" s="301"/>
      <c r="AY47" s="301"/>
      <c r="AZ47" s="301">
        <v>0</v>
      </c>
      <c r="BA47" s="301"/>
      <c r="BB47" s="301"/>
      <c r="BC47" s="301"/>
      <c r="BD47" s="301"/>
      <c r="BG47" s="37" t="s">
        <v>180</v>
      </c>
      <c r="BH47" s="60" t="s">
        <v>96</v>
      </c>
    </row>
    <row r="48" spans="1:60" s="37" customFormat="1" ht="15" customHeight="1" x14ac:dyDescent="0.25">
      <c r="A48" s="303">
        <v>37</v>
      </c>
      <c r="B48" s="303"/>
      <c r="C48" s="304" t="s">
        <v>63</v>
      </c>
      <c r="D48" s="304"/>
      <c r="E48" s="304"/>
      <c r="F48" s="304"/>
      <c r="G48" s="304"/>
      <c r="H48" s="304"/>
      <c r="I48" s="304"/>
      <c r="J48" s="306" t="s">
        <v>63</v>
      </c>
      <c r="K48" s="306"/>
      <c r="L48" s="306"/>
      <c r="M48" s="306"/>
      <c r="N48" s="306"/>
      <c r="O48" s="306"/>
      <c r="P48" s="306" t="s">
        <v>63</v>
      </c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5" t="s">
        <v>63</v>
      </c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1">
        <v>0</v>
      </c>
      <c r="AV48" s="301"/>
      <c r="AW48" s="301"/>
      <c r="AX48" s="301"/>
      <c r="AY48" s="301"/>
      <c r="AZ48" s="301">
        <v>0</v>
      </c>
      <c r="BA48" s="301"/>
      <c r="BB48" s="301"/>
      <c r="BC48" s="301"/>
      <c r="BD48" s="301"/>
      <c r="BG48" s="37" t="s">
        <v>181</v>
      </c>
      <c r="BH48" s="60" t="s">
        <v>97</v>
      </c>
    </row>
    <row r="49" spans="1:60" s="37" customFormat="1" ht="15" customHeight="1" x14ac:dyDescent="0.25">
      <c r="A49" s="303">
        <v>38</v>
      </c>
      <c r="B49" s="303"/>
      <c r="C49" s="304" t="s">
        <v>63</v>
      </c>
      <c r="D49" s="304"/>
      <c r="E49" s="304"/>
      <c r="F49" s="304"/>
      <c r="G49" s="304"/>
      <c r="H49" s="304"/>
      <c r="I49" s="304"/>
      <c r="J49" s="306" t="s">
        <v>63</v>
      </c>
      <c r="K49" s="306"/>
      <c r="L49" s="306"/>
      <c r="M49" s="306"/>
      <c r="N49" s="306"/>
      <c r="O49" s="306"/>
      <c r="P49" s="306" t="s">
        <v>63</v>
      </c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5" t="s">
        <v>63</v>
      </c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1">
        <v>0</v>
      </c>
      <c r="AV49" s="301"/>
      <c r="AW49" s="301"/>
      <c r="AX49" s="301"/>
      <c r="AY49" s="301"/>
      <c r="AZ49" s="301">
        <v>0</v>
      </c>
      <c r="BA49" s="301"/>
      <c r="BB49" s="301"/>
      <c r="BC49" s="301"/>
      <c r="BD49" s="301"/>
      <c r="BG49" s="37" t="s">
        <v>182</v>
      </c>
      <c r="BH49" s="60" t="s">
        <v>98</v>
      </c>
    </row>
    <row r="50" spans="1:60" s="37" customFormat="1" ht="15" customHeight="1" x14ac:dyDescent="0.25">
      <c r="A50" s="303">
        <v>39</v>
      </c>
      <c r="B50" s="303"/>
      <c r="C50" s="304" t="s">
        <v>63</v>
      </c>
      <c r="D50" s="304"/>
      <c r="E50" s="304"/>
      <c r="F50" s="304"/>
      <c r="G50" s="304"/>
      <c r="H50" s="304"/>
      <c r="I50" s="304"/>
      <c r="J50" s="306" t="s">
        <v>63</v>
      </c>
      <c r="K50" s="306"/>
      <c r="L50" s="306"/>
      <c r="M50" s="306"/>
      <c r="N50" s="306"/>
      <c r="O50" s="306"/>
      <c r="P50" s="306" t="s">
        <v>63</v>
      </c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5" t="s">
        <v>63</v>
      </c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1">
        <v>0</v>
      </c>
      <c r="AV50" s="301"/>
      <c r="AW50" s="301"/>
      <c r="AX50" s="301"/>
      <c r="AY50" s="301"/>
      <c r="AZ50" s="301">
        <v>0</v>
      </c>
      <c r="BA50" s="301"/>
      <c r="BB50" s="301"/>
      <c r="BC50" s="301"/>
      <c r="BD50" s="301"/>
      <c r="BG50" s="37" t="s">
        <v>183</v>
      </c>
      <c r="BH50" s="60" t="s">
        <v>99</v>
      </c>
    </row>
    <row r="51" spans="1:60" s="37" customFormat="1" ht="15" customHeight="1" x14ac:dyDescent="0.25">
      <c r="A51" s="303">
        <v>40</v>
      </c>
      <c r="B51" s="303"/>
      <c r="C51" s="304" t="s">
        <v>63</v>
      </c>
      <c r="D51" s="304"/>
      <c r="E51" s="304"/>
      <c r="F51" s="304"/>
      <c r="G51" s="304"/>
      <c r="H51" s="304"/>
      <c r="I51" s="304"/>
      <c r="J51" s="306" t="s">
        <v>63</v>
      </c>
      <c r="K51" s="306"/>
      <c r="L51" s="306"/>
      <c r="M51" s="306"/>
      <c r="N51" s="306"/>
      <c r="O51" s="306"/>
      <c r="P51" s="306" t="s">
        <v>63</v>
      </c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5" t="s">
        <v>63</v>
      </c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1">
        <v>0</v>
      </c>
      <c r="AV51" s="301"/>
      <c r="AW51" s="301"/>
      <c r="AX51" s="301"/>
      <c r="AY51" s="301"/>
      <c r="AZ51" s="301">
        <v>0</v>
      </c>
      <c r="BA51" s="301"/>
      <c r="BB51" s="301"/>
      <c r="BC51" s="301"/>
      <c r="BD51" s="301"/>
      <c r="BG51" s="37" t="s">
        <v>184</v>
      </c>
      <c r="BH51" s="60" t="s">
        <v>100</v>
      </c>
    </row>
    <row r="52" spans="1:60" s="37" customFormat="1" ht="15" customHeight="1" x14ac:dyDescent="0.25">
      <c r="A52" s="303">
        <v>41</v>
      </c>
      <c r="B52" s="303"/>
      <c r="C52" s="304" t="s">
        <v>63</v>
      </c>
      <c r="D52" s="304"/>
      <c r="E52" s="304"/>
      <c r="F52" s="304"/>
      <c r="G52" s="304"/>
      <c r="H52" s="304"/>
      <c r="I52" s="304"/>
      <c r="J52" s="306" t="s">
        <v>63</v>
      </c>
      <c r="K52" s="306"/>
      <c r="L52" s="306"/>
      <c r="M52" s="306"/>
      <c r="N52" s="306"/>
      <c r="O52" s="306"/>
      <c r="P52" s="306" t="s">
        <v>63</v>
      </c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5" t="s">
        <v>63</v>
      </c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1">
        <v>0</v>
      </c>
      <c r="AV52" s="301"/>
      <c r="AW52" s="301"/>
      <c r="AX52" s="301"/>
      <c r="AY52" s="301"/>
      <c r="AZ52" s="301">
        <v>0</v>
      </c>
      <c r="BA52" s="301"/>
      <c r="BB52" s="301"/>
      <c r="BC52" s="301"/>
      <c r="BD52" s="301"/>
      <c r="BG52" s="37" t="s">
        <v>185</v>
      </c>
      <c r="BH52" s="60" t="s">
        <v>101</v>
      </c>
    </row>
    <row r="53" spans="1:60" s="37" customFormat="1" ht="15" customHeight="1" x14ac:dyDescent="0.25">
      <c r="A53" s="303">
        <v>42</v>
      </c>
      <c r="B53" s="303"/>
      <c r="C53" s="304" t="s">
        <v>63</v>
      </c>
      <c r="D53" s="304"/>
      <c r="E53" s="304"/>
      <c r="F53" s="304"/>
      <c r="G53" s="304"/>
      <c r="H53" s="304"/>
      <c r="I53" s="304"/>
      <c r="J53" s="306" t="s">
        <v>63</v>
      </c>
      <c r="K53" s="306"/>
      <c r="L53" s="306"/>
      <c r="M53" s="306"/>
      <c r="N53" s="306"/>
      <c r="O53" s="306"/>
      <c r="P53" s="306" t="s">
        <v>63</v>
      </c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5" t="s">
        <v>63</v>
      </c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1">
        <v>0</v>
      </c>
      <c r="AV53" s="301"/>
      <c r="AW53" s="301"/>
      <c r="AX53" s="301"/>
      <c r="AY53" s="301"/>
      <c r="AZ53" s="301">
        <v>0</v>
      </c>
      <c r="BA53" s="301"/>
      <c r="BB53" s="301"/>
      <c r="BC53" s="301"/>
      <c r="BD53" s="301"/>
      <c r="BG53" s="37" t="s">
        <v>186</v>
      </c>
      <c r="BH53" s="60" t="s">
        <v>37</v>
      </c>
    </row>
    <row r="54" spans="1:60" s="37" customFormat="1" ht="15" customHeight="1" x14ac:dyDescent="0.25">
      <c r="A54" s="303">
        <v>43</v>
      </c>
      <c r="B54" s="303"/>
      <c r="C54" s="304" t="s">
        <v>63</v>
      </c>
      <c r="D54" s="304"/>
      <c r="E54" s="304"/>
      <c r="F54" s="304"/>
      <c r="G54" s="304"/>
      <c r="H54" s="304"/>
      <c r="I54" s="304"/>
      <c r="J54" s="306" t="s">
        <v>63</v>
      </c>
      <c r="K54" s="306"/>
      <c r="L54" s="306"/>
      <c r="M54" s="306"/>
      <c r="N54" s="306"/>
      <c r="O54" s="306"/>
      <c r="P54" s="306" t="s">
        <v>63</v>
      </c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5" t="s">
        <v>63</v>
      </c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1">
        <v>0</v>
      </c>
      <c r="AV54" s="301"/>
      <c r="AW54" s="301"/>
      <c r="AX54" s="301"/>
      <c r="AY54" s="301"/>
      <c r="AZ54" s="301">
        <v>0</v>
      </c>
      <c r="BA54" s="301"/>
      <c r="BB54" s="301"/>
      <c r="BC54" s="301"/>
      <c r="BD54" s="301"/>
      <c r="BG54" s="37" t="s">
        <v>187</v>
      </c>
      <c r="BH54" s="60" t="s">
        <v>102</v>
      </c>
    </row>
    <row r="55" spans="1:60" s="37" customFormat="1" ht="15" customHeight="1" x14ac:dyDescent="0.25">
      <c r="A55" s="303">
        <v>44</v>
      </c>
      <c r="B55" s="303"/>
      <c r="C55" s="304" t="s">
        <v>63</v>
      </c>
      <c r="D55" s="304"/>
      <c r="E55" s="304"/>
      <c r="F55" s="304"/>
      <c r="G55" s="304"/>
      <c r="H55" s="304"/>
      <c r="I55" s="304"/>
      <c r="J55" s="306" t="s">
        <v>63</v>
      </c>
      <c r="K55" s="306"/>
      <c r="L55" s="306"/>
      <c r="M55" s="306"/>
      <c r="N55" s="306"/>
      <c r="O55" s="306"/>
      <c r="P55" s="306" t="s">
        <v>63</v>
      </c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5" t="s">
        <v>63</v>
      </c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1">
        <v>0</v>
      </c>
      <c r="AV55" s="301"/>
      <c r="AW55" s="301"/>
      <c r="AX55" s="301"/>
      <c r="AY55" s="301"/>
      <c r="AZ55" s="301">
        <v>0</v>
      </c>
      <c r="BA55" s="301"/>
      <c r="BB55" s="301"/>
      <c r="BC55" s="301"/>
      <c r="BD55" s="301"/>
      <c r="BG55" s="37" t="s">
        <v>188</v>
      </c>
      <c r="BH55" s="60" t="s">
        <v>103</v>
      </c>
    </row>
    <row r="56" spans="1:60" s="37" customFormat="1" ht="15" customHeight="1" x14ac:dyDescent="0.25">
      <c r="A56" s="303">
        <v>45</v>
      </c>
      <c r="B56" s="303"/>
      <c r="C56" s="304" t="s">
        <v>63</v>
      </c>
      <c r="D56" s="304"/>
      <c r="E56" s="304"/>
      <c r="F56" s="304"/>
      <c r="G56" s="304"/>
      <c r="H56" s="304"/>
      <c r="I56" s="304"/>
      <c r="J56" s="306" t="s">
        <v>63</v>
      </c>
      <c r="K56" s="306"/>
      <c r="L56" s="306"/>
      <c r="M56" s="306"/>
      <c r="N56" s="306"/>
      <c r="O56" s="306"/>
      <c r="P56" s="306" t="s">
        <v>63</v>
      </c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5" t="s">
        <v>63</v>
      </c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1">
        <v>0</v>
      </c>
      <c r="AV56" s="301"/>
      <c r="AW56" s="301"/>
      <c r="AX56" s="301"/>
      <c r="AY56" s="301"/>
      <c r="AZ56" s="301">
        <v>0</v>
      </c>
      <c r="BA56" s="301"/>
      <c r="BB56" s="301"/>
      <c r="BC56" s="301"/>
      <c r="BD56" s="301"/>
      <c r="BG56" s="37" t="s">
        <v>189</v>
      </c>
      <c r="BH56" s="60" t="s">
        <v>104</v>
      </c>
    </row>
    <row r="57" spans="1:60" s="37" customFormat="1" ht="15" customHeight="1" x14ac:dyDescent="0.25">
      <c r="A57" s="303">
        <v>46</v>
      </c>
      <c r="B57" s="303"/>
      <c r="C57" s="304" t="s">
        <v>63</v>
      </c>
      <c r="D57" s="304"/>
      <c r="E57" s="304"/>
      <c r="F57" s="304"/>
      <c r="G57" s="304"/>
      <c r="H57" s="304"/>
      <c r="I57" s="304"/>
      <c r="J57" s="306" t="s">
        <v>63</v>
      </c>
      <c r="K57" s="306"/>
      <c r="L57" s="306"/>
      <c r="M57" s="306"/>
      <c r="N57" s="306"/>
      <c r="O57" s="306"/>
      <c r="P57" s="306" t="s">
        <v>63</v>
      </c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5" t="s">
        <v>63</v>
      </c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1">
        <v>0</v>
      </c>
      <c r="AV57" s="301"/>
      <c r="AW57" s="301"/>
      <c r="AX57" s="301"/>
      <c r="AY57" s="301"/>
      <c r="AZ57" s="301">
        <v>0</v>
      </c>
      <c r="BA57" s="301"/>
      <c r="BB57" s="301"/>
      <c r="BC57" s="301"/>
      <c r="BD57" s="301"/>
      <c r="BG57" s="37" t="s">
        <v>190</v>
      </c>
      <c r="BH57" s="60" t="s">
        <v>39</v>
      </c>
    </row>
    <row r="58" spans="1:60" s="37" customFormat="1" ht="15" customHeight="1" x14ac:dyDescent="0.25">
      <c r="A58" s="303">
        <v>47</v>
      </c>
      <c r="B58" s="303"/>
      <c r="C58" s="304" t="s">
        <v>63</v>
      </c>
      <c r="D58" s="304"/>
      <c r="E58" s="304"/>
      <c r="F58" s="304"/>
      <c r="G58" s="304"/>
      <c r="H58" s="304"/>
      <c r="I58" s="304"/>
      <c r="J58" s="306" t="s">
        <v>63</v>
      </c>
      <c r="K58" s="306"/>
      <c r="L58" s="306"/>
      <c r="M58" s="306"/>
      <c r="N58" s="306"/>
      <c r="O58" s="306"/>
      <c r="P58" s="306" t="s">
        <v>63</v>
      </c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5" t="s">
        <v>63</v>
      </c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1">
        <v>0</v>
      </c>
      <c r="AV58" s="301"/>
      <c r="AW58" s="301"/>
      <c r="AX58" s="301"/>
      <c r="AY58" s="301"/>
      <c r="AZ58" s="301">
        <v>0</v>
      </c>
      <c r="BA58" s="301"/>
      <c r="BB58" s="301"/>
      <c r="BC58" s="301"/>
      <c r="BD58" s="301"/>
      <c r="BG58" s="37" t="s">
        <v>191</v>
      </c>
      <c r="BH58" s="60" t="s">
        <v>40</v>
      </c>
    </row>
    <row r="59" spans="1:60" s="37" customFormat="1" ht="15" customHeight="1" x14ac:dyDescent="0.25">
      <c r="A59" s="303">
        <v>48</v>
      </c>
      <c r="B59" s="303"/>
      <c r="C59" s="304" t="s">
        <v>63</v>
      </c>
      <c r="D59" s="304"/>
      <c r="E59" s="304"/>
      <c r="F59" s="304"/>
      <c r="G59" s="304"/>
      <c r="H59" s="304"/>
      <c r="I59" s="304"/>
      <c r="J59" s="306" t="s">
        <v>63</v>
      </c>
      <c r="K59" s="306"/>
      <c r="L59" s="306"/>
      <c r="M59" s="306"/>
      <c r="N59" s="306"/>
      <c r="O59" s="306"/>
      <c r="P59" s="306" t="s">
        <v>63</v>
      </c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5" t="s">
        <v>63</v>
      </c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1">
        <v>0</v>
      </c>
      <c r="AV59" s="301"/>
      <c r="AW59" s="301"/>
      <c r="AX59" s="301"/>
      <c r="AY59" s="301"/>
      <c r="AZ59" s="301">
        <v>0</v>
      </c>
      <c r="BA59" s="301"/>
      <c r="BB59" s="301"/>
      <c r="BC59" s="301"/>
      <c r="BD59" s="301"/>
      <c r="BG59" s="37" t="s">
        <v>192</v>
      </c>
      <c r="BH59" s="60" t="s">
        <v>42</v>
      </c>
    </row>
    <row r="60" spans="1:60" s="37" customFormat="1" ht="15" customHeight="1" x14ac:dyDescent="0.25">
      <c r="A60" s="303">
        <v>49</v>
      </c>
      <c r="B60" s="303"/>
      <c r="C60" s="304" t="s">
        <v>63</v>
      </c>
      <c r="D60" s="304"/>
      <c r="E60" s="304"/>
      <c r="F60" s="304"/>
      <c r="G60" s="304"/>
      <c r="H60" s="304"/>
      <c r="I60" s="304"/>
      <c r="J60" s="306" t="s">
        <v>63</v>
      </c>
      <c r="K60" s="306"/>
      <c r="L60" s="306"/>
      <c r="M60" s="306"/>
      <c r="N60" s="306"/>
      <c r="O60" s="306"/>
      <c r="P60" s="306" t="s">
        <v>63</v>
      </c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5" t="s">
        <v>63</v>
      </c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1">
        <v>0</v>
      </c>
      <c r="AV60" s="301"/>
      <c r="AW60" s="301"/>
      <c r="AX60" s="301"/>
      <c r="AY60" s="301"/>
      <c r="AZ60" s="301">
        <v>0</v>
      </c>
      <c r="BA60" s="301"/>
      <c r="BB60" s="301"/>
      <c r="BC60" s="301"/>
      <c r="BD60" s="301"/>
      <c r="BG60" s="37" t="s">
        <v>193</v>
      </c>
      <c r="BH60" s="60" t="s">
        <v>437</v>
      </c>
    </row>
    <row r="61" spans="1:60" s="37" customFormat="1" ht="15" customHeight="1" x14ac:dyDescent="0.25">
      <c r="A61" s="303">
        <v>50</v>
      </c>
      <c r="B61" s="303"/>
      <c r="C61" s="304" t="s">
        <v>63</v>
      </c>
      <c r="D61" s="304"/>
      <c r="E61" s="304"/>
      <c r="F61" s="304"/>
      <c r="G61" s="304"/>
      <c r="H61" s="304"/>
      <c r="I61" s="304"/>
      <c r="J61" s="306" t="s">
        <v>63</v>
      </c>
      <c r="K61" s="306"/>
      <c r="L61" s="306"/>
      <c r="M61" s="306"/>
      <c r="N61" s="306"/>
      <c r="O61" s="306"/>
      <c r="P61" s="306" t="s">
        <v>63</v>
      </c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5" t="s">
        <v>63</v>
      </c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1">
        <v>0</v>
      </c>
      <c r="AV61" s="301"/>
      <c r="AW61" s="301"/>
      <c r="AX61" s="301"/>
      <c r="AY61" s="301"/>
      <c r="AZ61" s="301">
        <v>0</v>
      </c>
      <c r="BA61" s="301"/>
      <c r="BB61" s="301"/>
      <c r="BC61" s="301"/>
      <c r="BD61" s="301"/>
      <c r="BG61" s="37" t="s">
        <v>194</v>
      </c>
      <c r="BH61" s="60" t="s">
        <v>438</v>
      </c>
    </row>
    <row r="62" spans="1:60" s="37" customFormat="1" ht="15" customHeight="1" x14ac:dyDescent="0.25">
      <c r="A62" s="303">
        <v>51</v>
      </c>
      <c r="B62" s="303"/>
      <c r="C62" s="304" t="s">
        <v>63</v>
      </c>
      <c r="D62" s="304"/>
      <c r="E62" s="304"/>
      <c r="F62" s="304"/>
      <c r="G62" s="304"/>
      <c r="H62" s="304"/>
      <c r="I62" s="304"/>
      <c r="J62" s="306" t="s">
        <v>63</v>
      </c>
      <c r="K62" s="306"/>
      <c r="L62" s="306"/>
      <c r="M62" s="306"/>
      <c r="N62" s="306"/>
      <c r="O62" s="306"/>
      <c r="P62" s="306" t="s">
        <v>63</v>
      </c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5" t="s">
        <v>63</v>
      </c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1">
        <v>0</v>
      </c>
      <c r="AV62" s="301"/>
      <c r="AW62" s="301"/>
      <c r="AX62" s="301"/>
      <c r="AY62" s="301"/>
      <c r="AZ62" s="301">
        <v>0</v>
      </c>
      <c r="BA62" s="301"/>
      <c r="BB62" s="301"/>
      <c r="BC62" s="301"/>
      <c r="BD62" s="301"/>
      <c r="BG62" s="37" t="s">
        <v>195</v>
      </c>
      <c r="BH62" s="65" t="s">
        <v>454</v>
      </c>
    </row>
    <row r="63" spans="1:60" s="37" customFormat="1" ht="15" customHeight="1" x14ac:dyDescent="0.25">
      <c r="A63" s="303">
        <v>52</v>
      </c>
      <c r="B63" s="303"/>
      <c r="C63" s="304" t="s">
        <v>63</v>
      </c>
      <c r="D63" s="304"/>
      <c r="E63" s="304"/>
      <c r="F63" s="304"/>
      <c r="G63" s="304"/>
      <c r="H63" s="304"/>
      <c r="I63" s="304"/>
      <c r="J63" s="306" t="s">
        <v>63</v>
      </c>
      <c r="K63" s="306"/>
      <c r="L63" s="306"/>
      <c r="M63" s="306"/>
      <c r="N63" s="306"/>
      <c r="O63" s="306"/>
      <c r="P63" s="306" t="s">
        <v>63</v>
      </c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5" t="s">
        <v>63</v>
      </c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1">
        <v>0</v>
      </c>
      <c r="AV63" s="301"/>
      <c r="AW63" s="301"/>
      <c r="AX63" s="301"/>
      <c r="AY63" s="301"/>
      <c r="AZ63" s="301">
        <v>0</v>
      </c>
      <c r="BA63" s="301"/>
      <c r="BB63" s="301"/>
      <c r="BC63" s="301"/>
      <c r="BD63" s="301"/>
      <c r="BG63" s="37" t="s">
        <v>196</v>
      </c>
      <c r="BH63" s="60" t="s">
        <v>439</v>
      </c>
    </row>
    <row r="64" spans="1:60" s="37" customFormat="1" ht="15" customHeight="1" x14ac:dyDescent="0.25">
      <c r="A64" s="303">
        <v>53</v>
      </c>
      <c r="B64" s="303"/>
      <c r="C64" s="304" t="s">
        <v>63</v>
      </c>
      <c r="D64" s="304"/>
      <c r="E64" s="304"/>
      <c r="F64" s="304"/>
      <c r="G64" s="304"/>
      <c r="H64" s="304"/>
      <c r="I64" s="304"/>
      <c r="J64" s="306" t="s">
        <v>63</v>
      </c>
      <c r="K64" s="306"/>
      <c r="L64" s="306"/>
      <c r="M64" s="306"/>
      <c r="N64" s="306"/>
      <c r="O64" s="306"/>
      <c r="P64" s="306" t="s">
        <v>63</v>
      </c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5" t="s">
        <v>63</v>
      </c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1">
        <v>0</v>
      </c>
      <c r="AV64" s="301"/>
      <c r="AW64" s="301"/>
      <c r="AX64" s="301"/>
      <c r="AY64" s="301"/>
      <c r="AZ64" s="301">
        <v>0</v>
      </c>
      <c r="BA64" s="301"/>
      <c r="BB64" s="301"/>
      <c r="BC64" s="301"/>
      <c r="BD64" s="301"/>
      <c r="BG64" s="37" t="s">
        <v>197</v>
      </c>
      <c r="BH64" s="60" t="s">
        <v>440</v>
      </c>
    </row>
    <row r="65" spans="1:60" s="37" customFormat="1" ht="15" customHeight="1" x14ac:dyDescent="0.25">
      <c r="A65" s="303">
        <v>54</v>
      </c>
      <c r="B65" s="303"/>
      <c r="C65" s="304" t="s">
        <v>63</v>
      </c>
      <c r="D65" s="304"/>
      <c r="E65" s="304"/>
      <c r="F65" s="304"/>
      <c r="G65" s="304"/>
      <c r="H65" s="304"/>
      <c r="I65" s="304"/>
      <c r="J65" s="306" t="s">
        <v>63</v>
      </c>
      <c r="K65" s="306"/>
      <c r="L65" s="306"/>
      <c r="M65" s="306"/>
      <c r="N65" s="306"/>
      <c r="O65" s="306"/>
      <c r="P65" s="306" t="s">
        <v>63</v>
      </c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5" t="s">
        <v>63</v>
      </c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1">
        <v>0</v>
      </c>
      <c r="AV65" s="301"/>
      <c r="AW65" s="301"/>
      <c r="AX65" s="301"/>
      <c r="AY65" s="301"/>
      <c r="AZ65" s="301">
        <v>0</v>
      </c>
      <c r="BA65" s="301"/>
      <c r="BB65" s="301"/>
      <c r="BC65" s="301"/>
      <c r="BD65" s="301"/>
      <c r="BG65" s="37" t="s">
        <v>198</v>
      </c>
      <c r="BH65" s="60" t="s">
        <v>441</v>
      </c>
    </row>
    <row r="66" spans="1:60" s="37" customFormat="1" ht="15" customHeight="1" x14ac:dyDescent="0.25">
      <c r="A66" s="303">
        <v>55</v>
      </c>
      <c r="B66" s="303"/>
      <c r="C66" s="304" t="s">
        <v>63</v>
      </c>
      <c r="D66" s="304"/>
      <c r="E66" s="304"/>
      <c r="F66" s="304"/>
      <c r="G66" s="304"/>
      <c r="H66" s="304"/>
      <c r="I66" s="304"/>
      <c r="J66" s="306" t="s">
        <v>63</v>
      </c>
      <c r="K66" s="306"/>
      <c r="L66" s="306"/>
      <c r="M66" s="306"/>
      <c r="N66" s="306"/>
      <c r="O66" s="306"/>
      <c r="P66" s="306" t="s">
        <v>63</v>
      </c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5" t="s">
        <v>63</v>
      </c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1">
        <v>0</v>
      </c>
      <c r="AV66" s="301"/>
      <c r="AW66" s="301"/>
      <c r="AX66" s="301"/>
      <c r="AY66" s="301"/>
      <c r="AZ66" s="301">
        <v>0</v>
      </c>
      <c r="BA66" s="301"/>
      <c r="BB66" s="301"/>
      <c r="BC66" s="301"/>
      <c r="BD66" s="301"/>
      <c r="BG66" s="37" t="s">
        <v>198</v>
      </c>
      <c r="BH66" s="60" t="s">
        <v>442</v>
      </c>
    </row>
    <row r="67" spans="1:60" s="37" customFormat="1" ht="1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106"/>
      <c r="K67" s="106"/>
      <c r="L67" s="106"/>
      <c r="M67" s="15"/>
      <c r="N67" s="15"/>
      <c r="O67" s="15"/>
      <c r="P67" s="15"/>
      <c r="Q67" s="15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G67" s="37" t="s">
        <v>199</v>
      </c>
      <c r="BH67" s="60" t="s">
        <v>443</v>
      </c>
    </row>
    <row r="68" spans="1:60" s="37" customFormat="1" ht="15" customHeight="1" x14ac:dyDescent="0.25">
      <c r="A68" s="269" t="s">
        <v>106</v>
      </c>
      <c r="B68" s="269"/>
      <c r="C68" s="269"/>
      <c r="D68" s="269"/>
      <c r="E68" s="19"/>
      <c r="F68" s="105"/>
      <c r="G68" s="106"/>
      <c r="H68" s="60" t="s">
        <v>54</v>
      </c>
      <c r="I68" s="106"/>
      <c r="J68" s="30"/>
      <c r="K68" s="30"/>
      <c r="L68" s="30"/>
      <c r="M68" s="15"/>
      <c r="N68" s="15"/>
      <c r="O68" s="15"/>
      <c r="P68" s="15"/>
      <c r="Q68" s="15"/>
      <c r="R68" s="106"/>
      <c r="S68" s="18"/>
      <c r="T68" s="314"/>
      <c r="U68" s="314"/>
      <c r="V68" s="314"/>
      <c r="W68" s="314"/>
      <c r="X68" s="314"/>
      <c r="Y68" s="314"/>
      <c r="Z68" s="2"/>
      <c r="AA68" s="2"/>
      <c r="AB68" s="314" t="str">
        <f>IF(ISBLANK(Декларация!X111),"",Декларация!X111)</f>
        <v/>
      </c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/>
      <c r="AS68"/>
      <c r="AT68"/>
      <c r="AU68"/>
      <c r="AV68"/>
      <c r="AW68"/>
      <c r="AX68"/>
      <c r="AY68"/>
      <c r="AZ68"/>
      <c r="BA68"/>
      <c r="BB68"/>
      <c r="BC68" s="13"/>
      <c r="BD68" s="14"/>
      <c r="BG68" s="37" t="s">
        <v>200</v>
      </c>
      <c r="BH68" s="60" t="s">
        <v>444</v>
      </c>
    </row>
    <row r="69" spans="1:60" s="37" customFormat="1" ht="15" customHeight="1" x14ac:dyDescent="0.25">
      <c r="A69" s="269"/>
      <c r="B69" s="269"/>
      <c r="C69" s="269"/>
      <c r="D69" s="269"/>
      <c r="E69" s="19"/>
      <c r="F69" s="19"/>
      <c r="G69" s="19"/>
      <c r="H69" s="19"/>
      <c r="I69" s="19"/>
      <c r="J69" s="106"/>
      <c r="K69" s="106"/>
      <c r="L69" s="106"/>
      <c r="M69" s="15"/>
      <c r="N69" s="15"/>
      <c r="O69" s="15"/>
      <c r="P69" s="15"/>
      <c r="Q69" s="15"/>
      <c r="R69" s="30"/>
      <c r="S69" s="30"/>
      <c r="T69" s="316" t="s">
        <v>55</v>
      </c>
      <c r="U69" s="316"/>
      <c r="V69" s="316"/>
      <c r="W69" s="316"/>
      <c r="X69" s="316"/>
      <c r="Y69" s="316"/>
      <c r="Z69" s="2"/>
      <c r="AA69" s="2"/>
      <c r="AB69" s="267" t="s">
        <v>105</v>
      </c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/>
      <c r="AS69"/>
      <c r="AT69"/>
      <c r="AU69"/>
      <c r="AV69"/>
      <c r="AW69"/>
      <c r="AX69"/>
      <c r="AY69"/>
      <c r="AZ69"/>
      <c r="BA69"/>
      <c r="BB69"/>
      <c r="BC69" s="25"/>
      <c r="BD69" s="21"/>
      <c r="BG69" s="37" t="s">
        <v>201</v>
      </c>
      <c r="BH69" s="60" t="s">
        <v>414</v>
      </c>
    </row>
    <row r="70" spans="1:60" s="37" customFormat="1" ht="15" customHeight="1" x14ac:dyDescent="0.25">
      <c r="A70" s="269"/>
      <c r="B70" s="269"/>
      <c r="C70" s="269"/>
      <c r="D70" s="269"/>
      <c r="E70" s="19"/>
      <c r="G70" s="106"/>
      <c r="H70" s="60" t="s">
        <v>59</v>
      </c>
      <c r="I70" s="106"/>
      <c r="J70" s="30"/>
      <c r="K70" s="30"/>
      <c r="L70" s="30"/>
      <c r="M70" s="15"/>
      <c r="N70" s="15"/>
      <c r="O70" s="15"/>
      <c r="P70" s="15"/>
      <c r="Q70" s="15"/>
      <c r="R70" s="106"/>
      <c r="S70" s="18"/>
      <c r="T70" s="311"/>
      <c r="U70" s="311"/>
      <c r="V70" s="311"/>
      <c r="W70" s="311"/>
      <c r="X70" s="311"/>
      <c r="Y70" s="311"/>
      <c r="Z70" s="31"/>
      <c r="AA70" s="31"/>
      <c r="AB70" s="314" t="str">
        <f>IF(ISBLANK(Декларация!X114),"",Декларация!X114)</f>
        <v/>
      </c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/>
      <c r="AS70"/>
      <c r="AT70"/>
      <c r="AU70"/>
      <c r="AV70"/>
      <c r="AW70"/>
      <c r="AX70"/>
      <c r="AY70"/>
      <c r="AZ70"/>
      <c r="BA70"/>
      <c r="BB70"/>
      <c r="BC70" s="25"/>
      <c r="BD70" s="21"/>
      <c r="BG70" s="37" t="s">
        <v>202</v>
      </c>
      <c r="BH70" s="60" t="s">
        <v>445</v>
      </c>
    </row>
    <row r="71" spans="1:60" s="37" customFormat="1" ht="15" customHeight="1" x14ac:dyDescent="0.25">
      <c r="A71" s="32"/>
      <c r="B71" s="15"/>
      <c r="C71" s="28"/>
      <c r="D71" s="30"/>
      <c r="E71" s="30"/>
      <c r="F71" s="30"/>
      <c r="G71" s="30"/>
      <c r="H71" s="30"/>
      <c r="I71" s="30"/>
      <c r="J71" s="30"/>
      <c r="K71" s="30"/>
      <c r="L71" s="30"/>
      <c r="M71" s="15"/>
      <c r="N71" s="15"/>
      <c r="O71" s="15"/>
      <c r="P71" s="15"/>
      <c r="Q71" s="15"/>
      <c r="R71" s="30"/>
      <c r="S71" s="30"/>
      <c r="T71" s="317" t="s">
        <v>55</v>
      </c>
      <c r="U71" s="317"/>
      <c r="V71" s="317"/>
      <c r="W71" s="317"/>
      <c r="X71" s="317"/>
      <c r="Y71" s="317"/>
      <c r="Z71" s="16"/>
      <c r="AA71" s="16"/>
      <c r="AB71" s="267" t="s">
        <v>105</v>
      </c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/>
      <c r="AS71"/>
      <c r="AT71"/>
      <c r="AU71"/>
      <c r="AV71"/>
      <c r="AW71"/>
      <c r="AX71"/>
      <c r="AY71"/>
      <c r="AZ71"/>
      <c r="BA71"/>
      <c r="BB71"/>
      <c r="BC71" s="29"/>
      <c r="BD71"/>
      <c r="BG71" s="37" t="s">
        <v>203</v>
      </c>
      <c r="BH71" s="60" t="s">
        <v>446</v>
      </c>
    </row>
    <row r="72" spans="1:60" s="37" customFormat="1" ht="15" customHeight="1" x14ac:dyDescent="0.3">
      <c r="A72" s="32"/>
      <c r="B72" s="15"/>
      <c r="C72" s="28"/>
      <c r="D72" s="30"/>
      <c r="E72" s="30"/>
      <c r="F72" s="30"/>
      <c r="G72" s="30"/>
      <c r="H72" s="30"/>
      <c r="I72" s="30"/>
      <c r="J72" s="107"/>
      <c r="K72" s="107"/>
      <c r="L72" s="107"/>
      <c r="M72" s="15"/>
      <c r="N72" s="15"/>
      <c r="O72" s="15"/>
      <c r="P72" s="15"/>
      <c r="Q72" s="15"/>
      <c r="R72" s="30"/>
      <c r="S72" s="30"/>
      <c r="T72" s="118"/>
      <c r="U72" s="118"/>
      <c r="V72" s="118"/>
      <c r="W72" s="118"/>
      <c r="X72" s="118"/>
      <c r="Y72" s="118"/>
      <c r="Z72" s="16"/>
      <c r="AA72" s="16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 s="29"/>
      <c r="BD72"/>
      <c r="BG72" s="37" t="s">
        <v>204</v>
      </c>
      <c r="BH72" s="60" t="s">
        <v>447</v>
      </c>
    </row>
    <row r="73" spans="1:60" ht="15" customHeight="1" x14ac:dyDescent="0.3">
      <c r="A73" s="32"/>
      <c r="B73" s="15"/>
      <c r="C73" s="28"/>
      <c r="D73" s="30"/>
      <c r="E73" s="30"/>
      <c r="G73" s="107"/>
      <c r="H73" s="104" t="s">
        <v>107</v>
      </c>
      <c r="I73" s="107"/>
      <c r="R73" s="107"/>
      <c r="S73" s="15"/>
      <c r="T73" s="68" t="str">
        <f>IF(ISBLANK(Декларация!M117),"",Декларация!M117)</f>
        <v/>
      </c>
      <c r="U73" s="68" t="str">
        <f>IF(ISBLANK(Декларация!N117),"",Декларация!N117)</f>
        <v/>
      </c>
      <c r="V73" s="68" t="s">
        <v>2</v>
      </c>
      <c r="W73" s="68" t="str">
        <f>IF(ISBLANK(Декларация!P117),"",Декларация!P117)</f>
        <v/>
      </c>
      <c r="X73" s="68" t="str">
        <f>IF(ISBLANK(Декларация!Q117),"",Декларация!Q117)</f>
        <v/>
      </c>
      <c r="Y73" s="68" t="s">
        <v>2</v>
      </c>
      <c r="Z73" s="68" t="str">
        <f>IF(ISBLANK(Декларация!S117),"",Декларация!S117)</f>
        <v/>
      </c>
      <c r="AA73" s="68" t="str">
        <f>IF(ISBLANK(Декларация!T117),"",Декларация!T117)</f>
        <v/>
      </c>
      <c r="AB73" s="68" t="str">
        <f>IF(ISBLANK(Декларация!U117),"",Декларация!U117)</f>
        <v/>
      </c>
      <c r="AC73" s="68" t="str">
        <f>IF(ISBLANK(Декларация!V117),"",Декларация!V117)</f>
        <v/>
      </c>
      <c r="AD73" s="17"/>
      <c r="AE73" s="17"/>
      <c r="AF73" s="17"/>
      <c r="AG73" s="17"/>
      <c r="AH73" s="17"/>
      <c r="AI73" s="17"/>
      <c r="AJ73" s="33"/>
      <c r="AK73" s="33"/>
      <c r="AL73" s="17"/>
      <c r="AM73" s="17"/>
      <c r="AN73" s="17"/>
      <c r="AO73" s="22"/>
      <c r="AP73" s="22"/>
      <c r="AQ73" s="22"/>
      <c r="AR73" s="22"/>
      <c r="AS73" s="22"/>
      <c r="AT73" s="22"/>
      <c r="AU73" s="22"/>
      <c r="AV73" s="22"/>
      <c r="AW73" s="22"/>
      <c r="AX73" s="29"/>
      <c r="AY73" s="29"/>
      <c r="AZ73" s="20"/>
      <c r="BA73" s="22"/>
      <c r="BB73" s="22"/>
      <c r="BC73" s="29"/>
      <c r="BG73" s="37" t="s">
        <v>205</v>
      </c>
      <c r="BH73" s="60" t="s">
        <v>448</v>
      </c>
    </row>
    <row r="74" spans="1:60" ht="15" customHeight="1" x14ac:dyDescent="0.25">
      <c r="J74" s="103"/>
      <c r="K74" s="103"/>
      <c r="L74" s="10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0"/>
      <c r="BA74" s="20"/>
      <c r="BB74" s="29"/>
      <c r="BC74" s="29"/>
      <c r="BE74" s="21"/>
      <c r="BG74" s="37" t="s">
        <v>206</v>
      </c>
      <c r="BH74" s="60" t="s">
        <v>410</v>
      </c>
    </row>
    <row r="75" spans="1:60" ht="15" customHeight="1" x14ac:dyDescent="0.25">
      <c r="A75" s="102"/>
      <c r="B75" s="103"/>
      <c r="C75" s="103"/>
      <c r="D75" s="103"/>
      <c r="E75" s="103"/>
      <c r="F75" s="103"/>
      <c r="G75" s="103"/>
      <c r="H75" s="103"/>
      <c r="I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G75" s="37" t="s">
        <v>207</v>
      </c>
      <c r="BH75" s="60" t="s">
        <v>417</v>
      </c>
    </row>
    <row r="76" spans="1:60" ht="15" customHeight="1" x14ac:dyDescent="0.25">
      <c r="BG76" s="37" t="s">
        <v>208</v>
      </c>
      <c r="BH76" s="60" t="s">
        <v>418</v>
      </c>
    </row>
    <row r="77" spans="1:60" ht="18.75" x14ac:dyDescent="0.25">
      <c r="BG77" s="37" t="s">
        <v>209</v>
      </c>
      <c r="BH77" s="60" t="s">
        <v>411</v>
      </c>
    </row>
    <row r="78" spans="1:60" ht="15" customHeight="1" x14ac:dyDescent="0.25">
      <c r="BG78" t="s">
        <v>210</v>
      </c>
      <c r="BH78" s="60" t="s">
        <v>449</v>
      </c>
    </row>
    <row r="79" spans="1:60" ht="18.75" x14ac:dyDescent="0.25">
      <c r="BG79" t="s">
        <v>211</v>
      </c>
      <c r="BH79" s="60" t="s">
        <v>419</v>
      </c>
    </row>
    <row r="80" spans="1:60" ht="18.75" x14ac:dyDescent="0.25">
      <c r="BG80" t="s">
        <v>212</v>
      </c>
      <c r="BH80" s="60" t="s">
        <v>420</v>
      </c>
    </row>
    <row r="81" spans="59:60" ht="18.75" x14ac:dyDescent="0.25">
      <c r="BG81" t="s">
        <v>213</v>
      </c>
      <c r="BH81" s="60" t="s">
        <v>426</v>
      </c>
    </row>
    <row r="82" spans="59:60" ht="18.75" x14ac:dyDescent="0.25">
      <c r="BG82" t="s">
        <v>214</v>
      </c>
      <c r="BH82" s="60" t="s">
        <v>421</v>
      </c>
    </row>
    <row r="83" spans="59:60" ht="18.75" x14ac:dyDescent="0.25">
      <c r="BG83" t="s">
        <v>215</v>
      </c>
      <c r="BH83" s="60" t="s">
        <v>422</v>
      </c>
    </row>
    <row r="84" spans="59:60" ht="18.75" x14ac:dyDescent="0.25">
      <c r="BG84" t="s">
        <v>216</v>
      </c>
      <c r="BH84" s="60" t="s">
        <v>423</v>
      </c>
    </row>
    <row r="85" spans="59:60" ht="18.75" x14ac:dyDescent="0.25">
      <c r="BG85" t="s">
        <v>217</v>
      </c>
      <c r="BH85" s="60" t="s">
        <v>450</v>
      </c>
    </row>
    <row r="86" spans="59:60" ht="18.75" x14ac:dyDescent="0.25">
      <c r="BG86" t="s">
        <v>218</v>
      </c>
      <c r="BH86" s="60" t="s">
        <v>451</v>
      </c>
    </row>
    <row r="87" spans="59:60" ht="18.75" x14ac:dyDescent="0.25">
      <c r="BG87" t="s">
        <v>219</v>
      </c>
      <c r="BH87" s="60" t="s">
        <v>452</v>
      </c>
    </row>
    <row r="88" spans="59:60" ht="18.75" x14ac:dyDescent="0.25">
      <c r="BG88" t="s">
        <v>220</v>
      </c>
      <c r="BH88" s="60" t="s">
        <v>425</v>
      </c>
    </row>
    <row r="89" spans="59:60" ht="18.75" x14ac:dyDescent="0.25">
      <c r="BG89" t="s">
        <v>221</v>
      </c>
      <c r="BH89" s="60" t="s">
        <v>63</v>
      </c>
    </row>
    <row r="90" spans="59:60" x14ac:dyDescent="0.25">
      <c r="BG90" t="s">
        <v>222</v>
      </c>
    </row>
    <row r="91" spans="59:60" x14ac:dyDescent="0.25">
      <c r="BG91" t="s">
        <v>223</v>
      </c>
    </row>
    <row r="92" spans="59:60" x14ac:dyDescent="0.25">
      <c r="BG92" t="s">
        <v>224</v>
      </c>
    </row>
    <row r="93" spans="59:60" x14ac:dyDescent="0.25">
      <c r="BG93" t="s">
        <v>225</v>
      </c>
    </row>
    <row r="94" spans="59:60" x14ac:dyDescent="0.25">
      <c r="BG94" t="s">
        <v>226</v>
      </c>
    </row>
    <row r="95" spans="59:60" x14ac:dyDescent="0.25">
      <c r="BG95" t="s">
        <v>227</v>
      </c>
    </row>
    <row r="96" spans="59:60" x14ac:dyDescent="0.25">
      <c r="BG96" t="s">
        <v>228</v>
      </c>
    </row>
    <row r="97" spans="59:59" x14ac:dyDescent="0.25">
      <c r="BG97" t="s">
        <v>229</v>
      </c>
    </row>
    <row r="98" spans="59:59" x14ac:dyDescent="0.25">
      <c r="BG98" t="s">
        <v>230</v>
      </c>
    </row>
    <row r="99" spans="59:59" x14ac:dyDescent="0.25">
      <c r="BG99" t="s">
        <v>231</v>
      </c>
    </row>
    <row r="100" spans="59:59" x14ac:dyDescent="0.25">
      <c r="BG100" t="s">
        <v>232</v>
      </c>
    </row>
    <row r="101" spans="59:59" x14ac:dyDescent="0.25">
      <c r="BG101" t="s">
        <v>233</v>
      </c>
    </row>
    <row r="102" spans="59:59" x14ac:dyDescent="0.25">
      <c r="BG102" t="s">
        <v>234</v>
      </c>
    </row>
    <row r="103" spans="59:59" x14ac:dyDescent="0.25">
      <c r="BG103" t="s">
        <v>235</v>
      </c>
    </row>
    <row r="104" spans="59:59" x14ac:dyDescent="0.25">
      <c r="BG104" t="s">
        <v>236</v>
      </c>
    </row>
    <row r="105" spans="59:59" x14ac:dyDescent="0.25">
      <c r="BG105" t="s">
        <v>237</v>
      </c>
    </row>
    <row r="106" spans="59:59" x14ac:dyDescent="0.25">
      <c r="BG106" t="s">
        <v>238</v>
      </c>
    </row>
    <row r="107" spans="59:59" x14ac:dyDescent="0.25">
      <c r="BG107" t="s">
        <v>239</v>
      </c>
    </row>
    <row r="108" spans="59:59" x14ac:dyDescent="0.25">
      <c r="BG108" t="s">
        <v>240</v>
      </c>
    </row>
    <row r="109" spans="59:59" x14ac:dyDescent="0.25">
      <c r="BG109" t="s">
        <v>241</v>
      </c>
    </row>
    <row r="110" spans="59:59" x14ac:dyDescent="0.25">
      <c r="BG110" t="s">
        <v>242</v>
      </c>
    </row>
    <row r="111" spans="59:59" x14ac:dyDescent="0.25">
      <c r="BG111" t="s">
        <v>243</v>
      </c>
    </row>
    <row r="112" spans="59:59" x14ac:dyDescent="0.25">
      <c r="BG112" t="s">
        <v>244</v>
      </c>
    </row>
    <row r="113" spans="59:59" x14ac:dyDescent="0.25">
      <c r="BG113" t="s">
        <v>245</v>
      </c>
    </row>
    <row r="114" spans="59:59" x14ac:dyDescent="0.25">
      <c r="BG114" t="s">
        <v>246</v>
      </c>
    </row>
    <row r="115" spans="59:59" x14ac:dyDescent="0.25">
      <c r="BG115" t="s">
        <v>247</v>
      </c>
    </row>
    <row r="116" spans="59:59" x14ac:dyDescent="0.25">
      <c r="BG116" t="s">
        <v>248</v>
      </c>
    </row>
    <row r="117" spans="59:59" x14ac:dyDescent="0.25">
      <c r="BG117" t="s">
        <v>249</v>
      </c>
    </row>
    <row r="118" spans="59:59" x14ac:dyDescent="0.25">
      <c r="BG118" t="s">
        <v>250</v>
      </c>
    </row>
    <row r="119" spans="59:59" x14ac:dyDescent="0.25">
      <c r="BG119" t="s">
        <v>251</v>
      </c>
    </row>
    <row r="120" spans="59:59" x14ac:dyDescent="0.25">
      <c r="BG120" t="s">
        <v>252</v>
      </c>
    </row>
    <row r="121" spans="59:59" x14ac:dyDescent="0.25">
      <c r="BG121" t="s">
        <v>253</v>
      </c>
    </row>
    <row r="122" spans="59:59" x14ac:dyDescent="0.25">
      <c r="BG122" t="s">
        <v>254</v>
      </c>
    </row>
    <row r="123" spans="59:59" x14ac:dyDescent="0.25">
      <c r="BG123" t="s">
        <v>255</v>
      </c>
    </row>
    <row r="124" spans="59:59" x14ac:dyDescent="0.25">
      <c r="BG124" t="s">
        <v>256</v>
      </c>
    </row>
    <row r="125" spans="59:59" x14ac:dyDescent="0.25">
      <c r="BG125" t="s">
        <v>257</v>
      </c>
    </row>
    <row r="126" spans="59:59" x14ac:dyDescent="0.25">
      <c r="BG126" t="s">
        <v>258</v>
      </c>
    </row>
    <row r="127" spans="59:59" x14ac:dyDescent="0.25">
      <c r="BG127" t="s">
        <v>259</v>
      </c>
    </row>
    <row r="128" spans="59:59" x14ac:dyDescent="0.25">
      <c r="BG128" t="s">
        <v>260</v>
      </c>
    </row>
    <row r="129" spans="59:59" x14ac:dyDescent="0.25">
      <c r="BG129" t="s">
        <v>261</v>
      </c>
    </row>
    <row r="130" spans="59:59" x14ac:dyDescent="0.25">
      <c r="BG130" t="s">
        <v>262</v>
      </c>
    </row>
    <row r="131" spans="59:59" x14ac:dyDescent="0.25">
      <c r="BG131" t="s">
        <v>263</v>
      </c>
    </row>
    <row r="132" spans="59:59" x14ac:dyDescent="0.25">
      <c r="BG132" t="s">
        <v>264</v>
      </c>
    </row>
    <row r="133" spans="59:59" x14ac:dyDescent="0.25">
      <c r="BG133" t="s">
        <v>265</v>
      </c>
    </row>
    <row r="134" spans="59:59" x14ac:dyDescent="0.25">
      <c r="BG134" t="s">
        <v>266</v>
      </c>
    </row>
    <row r="135" spans="59:59" x14ac:dyDescent="0.25">
      <c r="BG135" t="s">
        <v>267</v>
      </c>
    </row>
    <row r="136" spans="59:59" x14ac:dyDescent="0.25">
      <c r="BG136" t="s">
        <v>268</v>
      </c>
    </row>
    <row r="137" spans="59:59" x14ac:dyDescent="0.25">
      <c r="BG137" t="s">
        <v>269</v>
      </c>
    </row>
    <row r="138" spans="59:59" x14ac:dyDescent="0.25">
      <c r="BG138" t="s">
        <v>270</v>
      </c>
    </row>
    <row r="139" spans="59:59" x14ac:dyDescent="0.25">
      <c r="BG139" t="s">
        <v>271</v>
      </c>
    </row>
    <row r="140" spans="59:59" x14ac:dyDescent="0.25">
      <c r="BG140" t="s">
        <v>272</v>
      </c>
    </row>
    <row r="141" spans="59:59" x14ac:dyDescent="0.25">
      <c r="BG141" t="s">
        <v>273</v>
      </c>
    </row>
    <row r="142" spans="59:59" x14ac:dyDescent="0.25">
      <c r="BG142" t="s">
        <v>274</v>
      </c>
    </row>
    <row r="143" spans="59:59" x14ac:dyDescent="0.25">
      <c r="BG143" t="s">
        <v>275</v>
      </c>
    </row>
    <row r="144" spans="59:59" x14ac:dyDescent="0.25">
      <c r="BG144" t="s">
        <v>276</v>
      </c>
    </row>
    <row r="145" spans="59:59" x14ac:dyDescent="0.25">
      <c r="BG145" t="s">
        <v>277</v>
      </c>
    </row>
    <row r="146" spans="59:59" x14ac:dyDescent="0.25">
      <c r="BG146" t="s">
        <v>278</v>
      </c>
    </row>
    <row r="147" spans="59:59" x14ac:dyDescent="0.25">
      <c r="BG147" t="s">
        <v>279</v>
      </c>
    </row>
    <row r="148" spans="59:59" x14ac:dyDescent="0.25">
      <c r="BG148" t="s">
        <v>280</v>
      </c>
    </row>
    <row r="149" spans="59:59" x14ac:dyDescent="0.25">
      <c r="BG149" t="s">
        <v>281</v>
      </c>
    </row>
    <row r="150" spans="59:59" x14ac:dyDescent="0.25">
      <c r="BG150" t="s">
        <v>282</v>
      </c>
    </row>
    <row r="151" spans="59:59" x14ac:dyDescent="0.25">
      <c r="BG151" t="s">
        <v>283</v>
      </c>
    </row>
    <row r="152" spans="59:59" x14ac:dyDescent="0.25">
      <c r="BG152" t="s">
        <v>284</v>
      </c>
    </row>
    <row r="153" spans="59:59" x14ac:dyDescent="0.25">
      <c r="BG153" t="s">
        <v>285</v>
      </c>
    </row>
    <row r="154" spans="59:59" x14ac:dyDescent="0.25">
      <c r="BG154" t="s">
        <v>286</v>
      </c>
    </row>
    <row r="155" spans="59:59" x14ac:dyDescent="0.25">
      <c r="BG155" t="s">
        <v>287</v>
      </c>
    </row>
    <row r="156" spans="59:59" x14ac:dyDescent="0.25">
      <c r="BG156" t="s">
        <v>288</v>
      </c>
    </row>
    <row r="157" spans="59:59" x14ac:dyDescent="0.25">
      <c r="BG157" t="s">
        <v>289</v>
      </c>
    </row>
    <row r="158" spans="59:59" x14ac:dyDescent="0.25">
      <c r="BG158" t="s">
        <v>290</v>
      </c>
    </row>
    <row r="159" spans="59:59" x14ac:dyDescent="0.25">
      <c r="BG159" t="s">
        <v>291</v>
      </c>
    </row>
    <row r="160" spans="59:59" x14ac:dyDescent="0.25">
      <c r="BG160" t="s">
        <v>292</v>
      </c>
    </row>
    <row r="161" spans="59:59" x14ac:dyDescent="0.25">
      <c r="BG161" t="s">
        <v>293</v>
      </c>
    </row>
    <row r="162" spans="59:59" x14ac:dyDescent="0.25">
      <c r="BG162" t="s">
        <v>294</v>
      </c>
    </row>
    <row r="163" spans="59:59" x14ac:dyDescent="0.25">
      <c r="BG163" t="s">
        <v>295</v>
      </c>
    </row>
    <row r="164" spans="59:59" x14ac:dyDescent="0.25">
      <c r="BG164" t="s">
        <v>296</v>
      </c>
    </row>
    <row r="165" spans="59:59" x14ac:dyDescent="0.25">
      <c r="BG165" t="s">
        <v>297</v>
      </c>
    </row>
    <row r="166" spans="59:59" x14ac:dyDescent="0.25">
      <c r="BG166" t="s">
        <v>298</v>
      </c>
    </row>
    <row r="167" spans="59:59" x14ac:dyDescent="0.25">
      <c r="BG167" t="s">
        <v>299</v>
      </c>
    </row>
    <row r="168" spans="59:59" x14ac:dyDescent="0.25">
      <c r="BG168" t="s">
        <v>300</v>
      </c>
    </row>
    <row r="169" spans="59:59" x14ac:dyDescent="0.25">
      <c r="BG169" t="s">
        <v>301</v>
      </c>
    </row>
    <row r="170" spans="59:59" x14ac:dyDescent="0.25">
      <c r="BG170" t="s">
        <v>302</v>
      </c>
    </row>
    <row r="171" spans="59:59" x14ac:dyDescent="0.25">
      <c r="BG171" t="s">
        <v>303</v>
      </c>
    </row>
    <row r="172" spans="59:59" x14ac:dyDescent="0.25">
      <c r="BG172" t="s">
        <v>304</v>
      </c>
    </row>
    <row r="173" spans="59:59" x14ac:dyDescent="0.25">
      <c r="BG173" t="s">
        <v>305</v>
      </c>
    </row>
    <row r="174" spans="59:59" x14ac:dyDescent="0.25">
      <c r="BG174" t="s">
        <v>306</v>
      </c>
    </row>
    <row r="175" spans="59:59" x14ac:dyDescent="0.25">
      <c r="BG175" t="s">
        <v>307</v>
      </c>
    </row>
    <row r="176" spans="59:59" x14ac:dyDescent="0.25">
      <c r="BG176" t="s">
        <v>308</v>
      </c>
    </row>
    <row r="177" spans="59:59" x14ac:dyDescent="0.25">
      <c r="BG177" t="s">
        <v>309</v>
      </c>
    </row>
    <row r="178" spans="59:59" x14ac:dyDescent="0.25">
      <c r="BG178" t="s">
        <v>310</v>
      </c>
    </row>
    <row r="179" spans="59:59" x14ac:dyDescent="0.25">
      <c r="BG179" t="s">
        <v>311</v>
      </c>
    </row>
    <row r="180" spans="59:59" x14ac:dyDescent="0.25">
      <c r="BG180" t="s">
        <v>312</v>
      </c>
    </row>
    <row r="181" spans="59:59" x14ac:dyDescent="0.25">
      <c r="BG181" t="s">
        <v>313</v>
      </c>
    </row>
    <row r="182" spans="59:59" x14ac:dyDescent="0.25">
      <c r="BG182" t="s">
        <v>314</v>
      </c>
    </row>
    <row r="183" spans="59:59" x14ac:dyDescent="0.25">
      <c r="BG183" t="s">
        <v>315</v>
      </c>
    </row>
    <row r="184" spans="59:59" x14ac:dyDescent="0.25">
      <c r="BG184" t="s">
        <v>316</v>
      </c>
    </row>
    <row r="185" spans="59:59" x14ac:dyDescent="0.25">
      <c r="BG185" t="s">
        <v>317</v>
      </c>
    </row>
    <row r="186" spans="59:59" x14ac:dyDescent="0.25">
      <c r="BG186" t="s">
        <v>318</v>
      </c>
    </row>
    <row r="187" spans="59:59" x14ac:dyDescent="0.25">
      <c r="BG187" t="s">
        <v>319</v>
      </c>
    </row>
    <row r="188" spans="59:59" x14ac:dyDescent="0.25">
      <c r="BG188" t="s">
        <v>320</v>
      </c>
    </row>
    <row r="189" spans="59:59" x14ac:dyDescent="0.25">
      <c r="BG189" t="s">
        <v>321</v>
      </c>
    </row>
    <row r="190" spans="59:59" x14ac:dyDescent="0.25">
      <c r="BG190" t="s">
        <v>322</v>
      </c>
    </row>
    <row r="191" spans="59:59" x14ac:dyDescent="0.25">
      <c r="BG191" t="s">
        <v>323</v>
      </c>
    </row>
    <row r="192" spans="59:59" x14ac:dyDescent="0.25">
      <c r="BG192" t="s">
        <v>324</v>
      </c>
    </row>
    <row r="193" spans="59:59" x14ac:dyDescent="0.25">
      <c r="BG193" t="s">
        <v>325</v>
      </c>
    </row>
    <row r="194" spans="59:59" x14ac:dyDescent="0.25">
      <c r="BG194" t="s">
        <v>326</v>
      </c>
    </row>
    <row r="195" spans="59:59" x14ac:dyDescent="0.25">
      <c r="BG195" t="s">
        <v>327</v>
      </c>
    </row>
    <row r="196" spans="59:59" x14ac:dyDescent="0.25">
      <c r="BG196" t="s">
        <v>328</v>
      </c>
    </row>
    <row r="197" spans="59:59" x14ac:dyDescent="0.25">
      <c r="BG197" t="s">
        <v>329</v>
      </c>
    </row>
    <row r="198" spans="59:59" x14ac:dyDescent="0.25">
      <c r="BG198" t="s">
        <v>330</v>
      </c>
    </row>
    <row r="199" spans="59:59" x14ac:dyDescent="0.25">
      <c r="BG199" t="s">
        <v>331</v>
      </c>
    </row>
    <row r="200" spans="59:59" x14ac:dyDescent="0.25">
      <c r="BG200" t="s">
        <v>332</v>
      </c>
    </row>
    <row r="201" spans="59:59" x14ac:dyDescent="0.25">
      <c r="BG201" t="s">
        <v>333</v>
      </c>
    </row>
    <row r="202" spans="59:59" x14ac:dyDescent="0.25">
      <c r="BG202" t="s">
        <v>334</v>
      </c>
    </row>
    <row r="203" spans="59:59" x14ac:dyDescent="0.25">
      <c r="BG203" t="s">
        <v>335</v>
      </c>
    </row>
    <row r="204" spans="59:59" x14ac:dyDescent="0.25">
      <c r="BG204" t="s">
        <v>336</v>
      </c>
    </row>
    <row r="205" spans="59:59" x14ac:dyDescent="0.25">
      <c r="BG205" t="s">
        <v>337</v>
      </c>
    </row>
    <row r="206" spans="59:59" x14ac:dyDescent="0.25">
      <c r="BG206" t="s">
        <v>338</v>
      </c>
    </row>
    <row r="207" spans="59:59" x14ac:dyDescent="0.25">
      <c r="BG207" t="s">
        <v>339</v>
      </c>
    </row>
    <row r="208" spans="59:59" x14ac:dyDescent="0.25">
      <c r="BG208" t="s">
        <v>340</v>
      </c>
    </row>
    <row r="209" spans="59:59" x14ac:dyDescent="0.25">
      <c r="BG209" t="s">
        <v>341</v>
      </c>
    </row>
    <row r="210" spans="59:59" x14ac:dyDescent="0.25">
      <c r="BG210" t="s">
        <v>342</v>
      </c>
    </row>
    <row r="211" spans="59:59" x14ac:dyDescent="0.25">
      <c r="BG211" t="s">
        <v>343</v>
      </c>
    </row>
    <row r="212" spans="59:59" x14ac:dyDescent="0.25">
      <c r="BG212" t="s">
        <v>344</v>
      </c>
    </row>
    <row r="213" spans="59:59" x14ac:dyDescent="0.25">
      <c r="BG213" t="s">
        <v>345</v>
      </c>
    </row>
    <row r="214" spans="59:59" x14ac:dyDescent="0.25">
      <c r="BG214" t="s">
        <v>346</v>
      </c>
    </row>
    <row r="215" spans="59:59" x14ac:dyDescent="0.25">
      <c r="BG215" t="s">
        <v>347</v>
      </c>
    </row>
    <row r="216" spans="59:59" x14ac:dyDescent="0.25">
      <c r="BG216" t="s">
        <v>348</v>
      </c>
    </row>
    <row r="217" spans="59:59" x14ac:dyDescent="0.25">
      <c r="BG217" t="s">
        <v>349</v>
      </c>
    </row>
    <row r="218" spans="59:59" x14ac:dyDescent="0.25">
      <c r="BG218" t="s">
        <v>350</v>
      </c>
    </row>
    <row r="219" spans="59:59" x14ac:dyDescent="0.25">
      <c r="BG219" t="s">
        <v>351</v>
      </c>
    </row>
    <row r="220" spans="59:59" x14ac:dyDescent="0.25">
      <c r="BG220" t="s">
        <v>352</v>
      </c>
    </row>
    <row r="221" spans="59:59" x14ac:dyDescent="0.25">
      <c r="BG221" t="s">
        <v>353</v>
      </c>
    </row>
    <row r="222" spans="59:59" x14ac:dyDescent="0.25">
      <c r="BG222" t="s">
        <v>354</v>
      </c>
    </row>
    <row r="223" spans="59:59" x14ac:dyDescent="0.25">
      <c r="BG223" t="s">
        <v>355</v>
      </c>
    </row>
    <row r="224" spans="59:59" x14ac:dyDescent="0.25">
      <c r="BG224" t="s">
        <v>356</v>
      </c>
    </row>
    <row r="225" spans="59:59" x14ac:dyDescent="0.25">
      <c r="BG225" t="s">
        <v>357</v>
      </c>
    </row>
    <row r="226" spans="59:59" x14ac:dyDescent="0.25">
      <c r="BG226" t="s">
        <v>358</v>
      </c>
    </row>
    <row r="227" spans="59:59" x14ac:dyDescent="0.25">
      <c r="BG227" t="s">
        <v>359</v>
      </c>
    </row>
    <row r="228" spans="59:59" x14ac:dyDescent="0.25">
      <c r="BG228" t="s">
        <v>360</v>
      </c>
    </row>
    <row r="229" spans="59:59" x14ac:dyDescent="0.25">
      <c r="BG229" t="s">
        <v>361</v>
      </c>
    </row>
    <row r="230" spans="59:59" x14ac:dyDescent="0.25">
      <c r="BG230" t="s">
        <v>362</v>
      </c>
    </row>
    <row r="231" spans="59:59" x14ac:dyDescent="0.25">
      <c r="BG231" t="s">
        <v>363</v>
      </c>
    </row>
    <row r="232" spans="59:59" x14ac:dyDescent="0.25">
      <c r="BG232" t="s">
        <v>364</v>
      </c>
    </row>
    <row r="233" spans="59:59" x14ac:dyDescent="0.25">
      <c r="BG233" t="s">
        <v>365</v>
      </c>
    </row>
    <row r="234" spans="59:59" x14ac:dyDescent="0.25">
      <c r="BG234" t="s">
        <v>366</v>
      </c>
    </row>
    <row r="235" spans="59:59" x14ac:dyDescent="0.25">
      <c r="BG235" t="s">
        <v>367</v>
      </c>
    </row>
    <row r="236" spans="59:59" x14ac:dyDescent="0.25">
      <c r="BG236" t="s">
        <v>368</v>
      </c>
    </row>
    <row r="237" spans="59:59" x14ac:dyDescent="0.25">
      <c r="BG237" t="s">
        <v>369</v>
      </c>
    </row>
    <row r="238" spans="59:59" x14ac:dyDescent="0.25">
      <c r="BG238" t="s">
        <v>370</v>
      </c>
    </row>
    <row r="239" spans="59:59" x14ac:dyDescent="0.25">
      <c r="BG239" t="s">
        <v>371</v>
      </c>
    </row>
    <row r="240" spans="59:59" x14ac:dyDescent="0.25">
      <c r="BG240" t="s">
        <v>372</v>
      </c>
    </row>
    <row r="241" spans="59:59" x14ac:dyDescent="0.25">
      <c r="BG241" t="s">
        <v>373</v>
      </c>
    </row>
    <row r="242" spans="59:59" x14ac:dyDescent="0.25">
      <c r="BG242" t="s">
        <v>374</v>
      </c>
    </row>
    <row r="243" spans="59:59" x14ac:dyDescent="0.25">
      <c r="BG243" t="s">
        <v>375</v>
      </c>
    </row>
    <row r="244" spans="59:59" x14ac:dyDescent="0.25">
      <c r="BG244" t="s">
        <v>376</v>
      </c>
    </row>
    <row r="245" spans="59:59" x14ac:dyDescent="0.25">
      <c r="BG245" t="s">
        <v>377</v>
      </c>
    </row>
    <row r="246" spans="59:59" x14ac:dyDescent="0.25">
      <c r="BG246" t="s">
        <v>378</v>
      </c>
    </row>
    <row r="247" spans="59:59" x14ac:dyDescent="0.25">
      <c r="BG247" t="s">
        <v>379</v>
      </c>
    </row>
    <row r="248" spans="59:59" x14ac:dyDescent="0.25">
      <c r="BG248" t="s">
        <v>380</v>
      </c>
    </row>
    <row r="249" spans="59:59" x14ac:dyDescent="0.25">
      <c r="BG249" t="s">
        <v>381</v>
      </c>
    </row>
    <row r="250" spans="59:59" x14ac:dyDescent="0.25">
      <c r="BG250" t="s">
        <v>382</v>
      </c>
    </row>
    <row r="251" spans="59:59" x14ac:dyDescent="0.25">
      <c r="BG251" t="s">
        <v>383</v>
      </c>
    </row>
    <row r="252" spans="59:59" x14ac:dyDescent="0.25">
      <c r="BG252" t="s">
        <v>384</v>
      </c>
    </row>
    <row r="253" spans="59:59" x14ac:dyDescent="0.25">
      <c r="BG253" t="s">
        <v>385</v>
      </c>
    </row>
    <row r="254" spans="59:59" x14ac:dyDescent="0.25">
      <c r="BG254" t="s">
        <v>386</v>
      </c>
    </row>
    <row r="255" spans="59:59" x14ac:dyDescent="0.25">
      <c r="BG255" t="s">
        <v>387</v>
      </c>
    </row>
    <row r="256" spans="59:59" x14ac:dyDescent="0.25">
      <c r="BG256" t="s">
        <v>388</v>
      </c>
    </row>
    <row r="257" spans="59:59" x14ac:dyDescent="0.25">
      <c r="BG257" t="s">
        <v>389</v>
      </c>
    </row>
    <row r="258" spans="59:59" x14ac:dyDescent="0.25">
      <c r="BG258" t="s">
        <v>390</v>
      </c>
    </row>
    <row r="259" spans="59:59" x14ac:dyDescent="0.25">
      <c r="BG259" t="s">
        <v>391</v>
      </c>
    </row>
    <row r="260" spans="59:59" x14ac:dyDescent="0.25">
      <c r="BG260" t="s">
        <v>392</v>
      </c>
    </row>
    <row r="261" spans="59:59" x14ac:dyDescent="0.25">
      <c r="BG261" t="s">
        <v>393</v>
      </c>
    </row>
    <row r="262" spans="59:59" x14ac:dyDescent="0.25">
      <c r="BG262" t="s">
        <v>394</v>
      </c>
    </row>
    <row r="263" spans="59:59" x14ac:dyDescent="0.25">
      <c r="BG263" t="s">
        <v>395</v>
      </c>
    </row>
    <row r="264" spans="59:59" x14ac:dyDescent="0.25">
      <c r="BG264" t="s">
        <v>396</v>
      </c>
    </row>
    <row r="265" spans="59:59" x14ac:dyDescent="0.25">
      <c r="BG265" t="s">
        <v>397</v>
      </c>
    </row>
  </sheetData>
  <sheetProtection sheet="1" objects="1" scenarios="1"/>
  <mergeCells count="418">
    <mergeCell ref="P54:AF54"/>
    <mergeCell ref="P55:AF55"/>
    <mergeCell ref="P56:AF56"/>
    <mergeCell ref="J62:O62"/>
    <mergeCell ref="J63:O63"/>
    <mergeCell ref="J64:O64"/>
    <mergeCell ref="J59:O59"/>
    <mergeCell ref="J58:O58"/>
    <mergeCell ref="J56:O56"/>
    <mergeCell ref="P57:AF57"/>
    <mergeCell ref="J60:O60"/>
    <mergeCell ref="J61:O61"/>
    <mergeCell ref="P60:AF60"/>
    <mergeCell ref="P61:AF61"/>
    <mergeCell ref="P64:AF64"/>
    <mergeCell ref="P63:AF63"/>
    <mergeCell ref="P62:AF62"/>
    <mergeCell ref="AL1:BD1"/>
    <mergeCell ref="P49:AF49"/>
    <mergeCell ref="P50:AF50"/>
    <mergeCell ref="P51:AF51"/>
    <mergeCell ref="P52:AF52"/>
    <mergeCell ref="P53:AF53"/>
    <mergeCell ref="P46:AF46"/>
    <mergeCell ref="P47:AF47"/>
    <mergeCell ref="P40:AF40"/>
    <mergeCell ref="P41:AF41"/>
    <mergeCell ref="P45:AF45"/>
    <mergeCell ref="P16:AF16"/>
    <mergeCell ref="P43:AF43"/>
    <mergeCell ref="P44:AF44"/>
    <mergeCell ref="P15:AF15"/>
    <mergeCell ref="AG17:AT17"/>
    <mergeCell ref="AG18:AT18"/>
    <mergeCell ref="AG19:AT19"/>
    <mergeCell ref="AG15:AT15"/>
    <mergeCell ref="AG29:AT29"/>
    <mergeCell ref="AG30:AT30"/>
    <mergeCell ref="AG31:AT31"/>
    <mergeCell ref="AG22:AT22"/>
    <mergeCell ref="AG23:AT23"/>
    <mergeCell ref="J40:O40"/>
    <mergeCell ref="J41:O41"/>
    <mergeCell ref="J42:O42"/>
    <mergeCell ref="J24:O24"/>
    <mergeCell ref="P42:AF42"/>
    <mergeCell ref="P17:AF17"/>
    <mergeCell ref="P18:AF18"/>
    <mergeCell ref="P19:AF19"/>
    <mergeCell ref="J21:O21"/>
    <mergeCell ref="J22:O22"/>
    <mergeCell ref="P24:AF24"/>
    <mergeCell ref="P25:AF25"/>
    <mergeCell ref="P20:AF20"/>
    <mergeCell ref="J26:O26"/>
    <mergeCell ref="J27:O27"/>
    <mergeCell ref="J28:O28"/>
    <mergeCell ref="J38:O38"/>
    <mergeCell ref="J9:O9"/>
    <mergeCell ref="P9:AF9"/>
    <mergeCell ref="J10:O10"/>
    <mergeCell ref="P10:AF10"/>
    <mergeCell ref="J12:O12"/>
    <mergeCell ref="J13:O13"/>
    <mergeCell ref="J14:O14"/>
    <mergeCell ref="AG10:AT10"/>
    <mergeCell ref="AG9:AT9"/>
    <mergeCell ref="AG12:AT12"/>
    <mergeCell ref="AG13:AT13"/>
    <mergeCell ref="AG14:AT14"/>
    <mergeCell ref="AG53:AT53"/>
    <mergeCell ref="AG47:AT47"/>
    <mergeCell ref="AG35:AT35"/>
    <mergeCell ref="AG36:AT36"/>
    <mergeCell ref="AG40:AT40"/>
    <mergeCell ref="AG41:AT41"/>
    <mergeCell ref="AG42:AT42"/>
    <mergeCell ref="AG51:AT51"/>
    <mergeCell ref="AG43:AT43"/>
    <mergeCell ref="AG44:AT44"/>
    <mergeCell ref="A4:I4"/>
    <mergeCell ref="C65:I65"/>
    <mergeCell ref="C56:I56"/>
    <mergeCell ref="C57:I57"/>
    <mergeCell ref="C58:I58"/>
    <mergeCell ref="C59:I59"/>
    <mergeCell ref="C60:I60"/>
    <mergeCell ref="C61:I61"/>
    <mergeCell ref="C62:I62"/>
    <mergeCell ref="C24:I24"/>
    <mergeCell ref="C53:I53"/>
    <mergeCell ref="C28:I28"/>
    <mergeCell ref="C35:I35"/>
    <mergeCell ref="C36:I36"/>
    <mergeCell ref="C40:I40"/>
    <mergeCell ref="C41:I41"/>
    <mergeCell ref="C42:I42"/>
    <mergeCell ref="A10:B10"/>
    <mergeCell ref="C14:I14"/>
    <mergeCell ref="C15:I15"/>
    <mergeCell ref="C16:I16"/>
    <mergeCell ref="C17:I17"/>
    <mergeCell ref="C9:I9"/>
    <mergeCell ref="C10:I10"/>
    <mergeCell ref="AB71:AQ71"/>
    <mergeCell ref="AB68:AQ68"/>
    <mergeCell ref="AB70:AQ70"/>
    <mergeCell ref="AB69:AQ69"/>
    <mergeCell ref="A7:D7"/>
    <mergeCell ref="A13:B13"/>
    <mergeCell ref="A15:B15"/>
    <mergeCell ref="A17:B17"/>
    <mergeCell ref="A9:B9"/>
    <mergeCell ref="A68:D70"/>
    <mergeCell ref="T69:Y69"/>
    <mergeCell ref="A66:B66"/>
    <mergeCell ref="C66:I66"/>
    <mergeCell ref="J66:O66"/>
    <mergeCell ref="C63:I63"/>
    <mergeCell ref="P65:AF65"/>
    <mergeCell ref="J65:O65"/>
    <mergeCell ref="T71:Y71"/>
    <mergeCell ref="T68:Y68"/>
    <mergeCell ref="AG63:AT63"/>
    <mergeCell ref="AG64:AT64"/>
    <mergeCell ref="AG24:AT24"/>
    <mergeCell ref="AG25:AT25"/>
    <mergeCell ref="P31:AF31"/>
    <mergeCell ref="P66:AF66"/>
    <mergeCell ref="AG66:AT66"/>
    <mergeCell ref="T70:Y70"/>
    <mergeCell ref="AZ9:BD9"/>
    <mergeCell ref="AZ10:BD10"/>
    <mergeCell ref="AZ12:BD12"/>
    <mergeCell ref="AU16:AY16"/>
    <mergeCell ref="AU9:AY9"/>
    <mergeCell ref="AU10:AY10"/>
    <mergeCell ref="AU12:AY12"/>
    <mergeCell ref="AZ16:BD16"/>
    <mergeCell ref="AU17:AY17"/>
    <mergeCell ref="AZ19:BD19"/>
    <mergeCell ref="AU28:AY28"/>
    <mergeCell ref="P28:AF28"/>
    <mergeCell ref="AG28:AT28"/>
    <mergeCell ref="AG26:AT26"/>
    <mergeCell ref="AU29:AY29"/>
    <mergeCell ref="AG34:AT34"/>
    <mergeCell ref="AU38:AY38"/>
    <mergeCell ref="AG45:AT45"/>
    <mergeCell ref="AU44:AY44"/>
    <mergeCell ref="AZ49:BD49"/>
    <mergeCell ref="AZ48:BD48"/>
    <mergeCell ref="A18:B18"/>
    <mergeCell ref="AU18:AY18"/>
    <mergeCell ref="AU15:AY15"/>
    <mergeCell ref="A16:B16"/>
    <mergeCell ref="C18:I18"/>
    <mergeCell ref="J15:O15"/>
    <mergeCell ref="J16:O16"/>
    <mergeCell ref="AG16:AT16"/>
    <mergeCell ref="AZ11:BD11"/>
    <mergeCell ref="AU11:AY11"/>
    <mergeCell ref="A11:AT11"/>
    <mergeCell ref="AU14:AY14"/>
    <mergeCell ref="A12:B12"/>
    <mergeCell ref="AU13:AY13"/>
    <mergeCell ref="A14:B14"/>
    <mergeCell ref="P12:AF12"/>
    <mergeCell ref="P13:AF13"/>
    <mergeCell ref="P14:AF14"/>
    <mergeCell ref="AZ17:BD17"/>
    <mergeCell ref="AZ14:BD14"/>
    <mergeCell ref="C12:I12"/>
    <mergeCell ref="C13:I13"/>
    <mergeCell ref="J17:O17"/>
    <mergeCell ref="J18:O18"/>
    <mergeCell ref="AU19:AY19"/>
    <mergeCell ref="A20:B20"/>
    <mergeCell ref="AU20:AY20"/>
    <mergeCell ref="A21:B21"/>
    <mergeCell ref="AU21:AY21"/>
    <mergeCell ref="C21:I21"/>
    <mergeCell ref="AG21:AT21"/>
    <mergeCell ref="J23:O23"/>
    <mergeCell ref="AU25:AY25"/>
    <mergeCell ref="AU23:AY23"/>
    <mergeCell ref="A24:B24"/>
    <mergeCell ref="AU24:AY24"/>
    <mergeCell ref="AU22:AY22"/>
    <mergeCell ref="AG20:AT20"/>
    <mergeCell ref="P21:AF21"/>
    <mergeCell ref="P22:AF22"/>
    <mergeCell ref="P23:AF23"/>
    <mergeCell ref="C22:I22"/>
    <mergeCell ref="C23:I23"/>
    <mergeCell ref="J19:O19"/>
    <mergeCell ref="J20:O20"/>
    <mergeCell ref="J25:O25"/>
    <mergeCell ref="A27:B27"/>
    <mergeCell ref="C26:I26"/>
    <mergeCell ref="C27:I27"/>
    <mergeCell ref="AG27:AT27"/>
    <mergeCell ref="A25:B25"/>
    <mergeCell ref="C19:I19"/>
    <mergeCell ref="C20:I20"/>
    <mergeCell ref="A22:B22"/>
    <mergeCell ref="A23:B23"/>
    <mergeCell ref="A19:B19"/>
    <mergeCell ref="C25:I25"/>
    <mergeCell ref="C29:I29"/>
    <mergeCell ref="C30:I30"/>
    <mergeCell ref="J29:O29"/>
    <mergeCell ref="J30:O30"/>
    <mergeCell ref="P29:AF29"/>
    <mergeCell ref="P30:AF30"/>
    <mergeCell ref="A29:B29"/>
    <mergeCell ref="A26:B26"/>
    <mergeCell ref="AU26:AY26"/>
    <mergeCell ref="AU27:AY27"/>
    <mergeCell ref="P26:AF26"/>
    <mergeCell ref="P27:AF27"/>
    <mergeCell ref="A28:B28"/>
    <mergeCell ref="J33:O33"/>
    <mergeCell ref="J34:O34"/>
    <mergeCell ref="AU34:AY34"/>
    <mergeCell ref="P33:AF33"/>
    <mergeCell ref="C32:I32"/>
    <mergeCell ref="J31:O31"/>
    <mergeCell ref="J32:O32"/>
    <mergeCell ref="A30:B30"/>
    <mergeCell ref="AU30:AY30"/>
    <mergeCell ref="A33:B33"/>
    <mergeCell ref="AU33:AY33"/>
    <mergeCell ref="AG33:AT33"/>
    <mergeCell ref="P32:AF32"/>
    <mergeCell ref="P34:AF34"/>
    <mergeCell ref="A37:B37"/>
    <mergeCell ref="A34:B34"/>
    <mergeCell ref="A35:B35"/>
    <mergeCell ref="A31:B31"/>
    <mergeCell ref="AU31:AY31"/>
    <mergeCell ref="A32:B32"/>
    <mergeCell ref="AU32:AY32"/>
    <mergeCell ref="AG32:AT32"/>
    <mergeCell ref="C31:I31"/>
    <mergeCell ref="A36:B36"/>
    <mergeCell ref="AU36:AY36"/>
    <mergeCell ref="J37:O37"/>
    <mergeCell ref="J35:O35"/>
    <mergeCell ref="J36:O36"/>
    <mergeCell ref="P36:AF36"/>
    <mergeCell ref="AU35:AY35"/>
    <mergeCell ref="P35:AF35"/>
    <mergeCell ref="C34:I34"/>
    <mergeCell ref="C33:I33"/>
    <mergeCell ref="A39:B39"/>
    <mergeCell ref="AU39:AY39"/>
    <mergeCell ref="C37:I37"/>
    <mergeCell ref="C38:I38"/>
    <mergeCell ref="C39:I39"/>
    <mergeCell ref="AG37:AT37"/>
    <mergeCell ref="AG38:AT38"/>
    <mergeCell ref="AG39:AT39"/>
    <mergeCell ref="A45:B45"/>
    <mergeCell ref="AU45:AY45"/>
    <mergeCell ref="A43:B43"/>
    <mergeCell ref="A44:B44"/>
    <mergeCell ref="J39:O39"/>
    <mergeCell ref="P37:AF37"/>
    <mergeCell ref="P38:AF38"/>
    <mergeCell ref="P39:AF39"/>
    <mergeCell ref="AU37:AY37"/>
    <mergeCell ref="A38:B38"/>
    <mergeCell ref="C43:I43"/>
    <mergeCell ref="C44:I44"/>
    <mergeCell ref="C45:I45"/>
    <mergeCell ref="A42:B42"/>
    <mergeCell ref="A40:B40"/>
    <mergeCell ref="AU40:AY40"/>
    <mergeCell ref="A41:B41"/>
    <mergeCell ref="AU41:AY41"/>
    <mergeCell ref="AZ44:BD44"/>
    <mergeCell ref="AZ45:BD45"/>
    <mergeCell ref="AZ46:BD46"/>
    <mergeCell ref="AZ47:BD47"/>
    <mergeCell ref="AU42:AY42"/>
    <mergeCell ref="AZ43:BD43"/>
    <mergeCell ref="AZ42:BD42"/>
    <mergeCell ref="AU43:AY43"/>
    <mergeCell ref="A46:B46"/>
    <mergeCell ref="AU46:AY46"/>
    <mergeCell ref="A47:B47"/>
    <mergeCell ref="AU47:AY47"/>
    <mergeCell ref="C47:I47"/>
    <mergeCell ref="C46:I46"/>
    <mergeCell ref="J47:O47"/>
    <mergeCell ref="AG46:AT46"/>
    <mergeCell ref="J43:O43"/>
    <mergeCell ref="J44:O44"/>
    <mergeCell ref="J45:O45"/>
    <mergeCell ref="J46:O46"/>
    <mergeCell ref="AU48:AY48"/>
    <mergeCell ref="A52:B52"/>
    <mergeCell ref="AU49:AY49"/>
    <mergeCell ref="A49:B49"/>
    <mergeCell ref="C51:I51"/>
    <mergeCell ref="C52:I52"/>
    <mergeCell ref="A50:B50"/>
    <mergeCell ref="AU52:AY52"/>
    <mergeCell ref="AG48:AT48"/>
    <mergeCell ref="P48:AF48"/>
    <mergeCell ref="A48:B48"/>
    <mergeCell ref="AG49:AT49"/>
    <mergeCell ref="AG50:AT50"/>
    <mergeCell ref="J48:O48"/>
    <mergeCell ref="C48:I48"/>
    <mergeCell ref="C49:I49"/>
    <mergeCell ref="C50:I50"/>
    <mergeCell ref="J49:O49"/>
    <mergeCell ref="J50:O50"/>
    <mergeCell ref="J51:O51"/>
    <mergeCell ref="J52:O52"/>
    <mergeCell ref="AZ40:BD40"/>
    <mergeCell ref="AZ21:BD21"/>
    <mergeCell ref="AZ22:BD22"/>
    <mergeCell ref="AZ23:BD23"/>
    <mergeCell ref="AZ38:BD38"/>
    <mergeCell ref="AZ30:BD30"/>
    <mergeCell ref="AZ27:BD27"/>
    <mergeCell ref="AZ28:BD28"/>
    <mergeCell ref="AZ34:BD34"/>
    <mergeCell ref="AZ29:BD29"/>
    <mergeCell ref="AZ35:BD35"/>
    <mergeCell ref="AZ36:BD36"/>
    <mergeCell ref="AZ31:BD31"/>
    <mergeCell ref="A58:B58"/>
    <mergeCell ref="AZ32:BD32"/>
    <mergeCell ref="AZ33:BD33"/>
    <mergeCell ref="U3:BD3"/>
    <mergeCell ref="A2:BD2"/>
    <mergeCell ref="AZ15:BD15"/>
    <mergeCell ref="AZ18:BD18"/>
    <mergeCell ref="AZ41:BD41"/>
    <mergeCell ref="AZ25:BD25"/>
    <mergeCell ref="AZ26:BD26"/>
    <mergeCell ref="C54:I54"/>
    <mergeCell ref="AZ57:BD57"/>
    <mergeCell ref="AU55:AY55"/>
    <mergeCell ref="A54:B54"/>
    <mergeCell ref="AU54:AY54"/>
    <mergeCell ref="AG57:AT57"/>
    <mergeCell ref="C55:I55"/>
    <mergeCell ref="J55:O55"/>
    <mergeCell ref="AG54:AT54"/>
    <mergeCell ref="AG55:AT55"/>
    <mergeCell ref="AZ37:BD37"/>
    <mergeCell ref="AZ20:BD20"/>
    <mergeCell ref="AZ24:BD24"/>
    <mergeCell ref="AZ39:BD39"/>
    <mergeCell ref="A60:B60"/>
    <mergeCell ref="AU60:AY60"/>
    <mergeCell ref="AZ60:BD60"/>
    <mergeCell ref="AZ50:BD50"/>
    <mergeCell ref="AZ51:BD51"/>
    <mergeCell ref="AZ52:BD52"/>
    <mergeCell ref="AZ53:BD53"/>
    <mergeCell ref="A53:B53"/>
    <mergeCell ref="AU53:AY53"/>
    <mergeCell ref="AG52:AT52"/>
    <mergeCell ref="J53:O53"/>
    <mergeCell ref="J54:O54"/>
    <mergeCell ref="AU58:AY58"/>
    <mergeCell ref="AZ58:BD58"/>
    <mergeCell ref="A57:B57"/>
    <mergeCell ref="AZ54:BD54"/>
    <mergeCell ref="AZ55:BD55"/>
    <mergeCell ref="AZ56:BD56"/>
    <mergeCell ref="AG58:AT58"/>
    <mergeCell ref="P58:AF58"/>
    <mergeCell ref="P59:AF59"/>
    <mergeCell ref="AG56:AT56"/>
    <mergeCell ref="A51:B51"/>
    <mergeCell ref="AU51:AY51"/>
    <mergeCell ref="AU57:AY57"/>
    <mergeCell ref="AU62:AY62"/>
    <mergeCell ref="C64:I64"/>
    <mergeCell ref="AZ63:BD63"/>
    <mergeCell ref="AG65:AT65"/>
    <mergeCell ref="AZ65:BD65"/>
    <mergeCell ref="AG59:AT59"/>
    <mergeCell ref="AG61:AT61"/>
    <mergeCell ref="AG62:AT62"/>
    <mergeCell ref="AG60:AT60"/>
    <mergeCell ref="J57:O57"/>
    <mergeCell ref="AU66:AY66"/>
    <mergeCell ref="AZ66:BD66"/>
    <mergeCell ref="A5:M5"/>
    <mergeCell ref="N5:BD5"/>
    <mergeCell ref="AU61:AY61"/>
    <mergeCell ref="AZ61:BD61"/>
    <mergeCell ref="A61:B61"/>
    <mergeCell ref="AZ13:BD13"/>
    <mergeCell ref="A65:B65"/>
    <mergeCell ref="AU65:AY65"/>
    <mergeCell ref="AU50:AY50"/>
    <mergeCell ref="AZ64:BD64"/>
    <mergeCell ref="A59:B59"/>
    <mergeCell ref="AU59:AY59"/>
    <mergeCell ref="AZ59:BD59"/>
    <mergeCell ref="A63:B63"/>
    <mergeCell ref="AU63:AY63"/>
    <mergeCell ref="AZ62:BD62"/>
    <mergeCell ref="A62:B62"/>
    <mergeCell ref="A55:B55"/>
    <mergeCell ref="A64:B64"/>
    <mergeCell ref="AU64:AY64"/>
    <mergeCell ref="A56:B56"/>
    <mergeCell ref="AU56:AY56"/>
  </mergeCells>
  <phoneticPr fontId="0" type="noConversion"/>
  <dataValidations count="6">
    <dataValidation type="decimal" operator="greaterThanOrEqual" allowBlank="1" showErrorMessage="1" error="Только положительные числа!_x000a__x000a_Для '-' введите 0" sqref="M65472:Q65536">
      <formula1>0</formula1>
    </dataValidation>
    <dataValidation type="list" operator="greaterThanOrEqual" allowBlank="1" showErrorMessage="1" error="Список" sqref="M11:Q11">
      <formula1>$BG$10:$BG$264</formula1>
    </dataValidation>
    <dataValidation type="list" operator="greaterThanOrEqual" allowBlank="1" showErrorMessage="1" error="Список" sqref="C12:I66">
      <formula1>$BG$11:$BG$265</formula1>
    </dataValidation>
    <dataValidation type="decimal" operator="greaterThanOrEqual" allowBlank="1" showInputMessage="1" showErrorMessage="1" error="Только положительные числа!_x000a_Для '-' введите 0" sqref="AU12:BD66">
      <formula1>0</formula1>
    </dataValidation>
    <dataValidation type="list" allowBlank="1" showInputMessage="1" showErrorMessage="1" sqref="BH12:BH66">
      <formula1>Зерновые_культуры</formula1>
    </dataValidation>
    <dataValidation type="list" allowBlank="1" showInputMessage="1" showErrorMessage="1" sqref="AG12:AT66">
      <formula1>$BH$11:$BH$88</formula1>
    </dataValidation>
  </dataValidations>
  <pageMargins left="0.25" right="0.25" top="0.75" bottom="0.75" header="0.3" footer="0.3"/>
  <pageSetup paperSize="9" scale="63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H89"/>
  <sheetViews>
    <sheetView topLeftCell="A2" zoomScaleSheetLayoutView="70" workbookViewId="0">
      <selection activeCell="W13" sqref="W13:Z13"/>
    </sheetView>
  </sheetViews>
  <sheetFormatPr defaultRowHeight="15" x14ac:dyDescent="0.25"/>
  <cols>
    <col min="2" max="10" width="4.28515625" customWidth="1"/>
    <col min="11" max="22" width="4.7109375" customWidth="1"/>
    <col min="23" max="23" width="5.42578125" customWidth="1"/>
    <col min="24" max="24" width="6" customWidth="1"/>
    <col min="25" max="25" width="5.42578125" customWidth="1"/>
    <col min="26" max="26" width="5" customWidth="1"/>
    <col min="27" max="37" width="4.7109375" customWidth="1"/>
    <col min="38" max="38" width="5.42578125" customWidth="1"/>
    <col min="39" max="54" width="4.7109375" customWidth="1"/>
    <col min="56" max="56" width="0" hidden="1" customWidth="1"/>
    <col min="60" max="60" width="27.140625" hidden="1" customWidth="1"/>
  </cols>
  <sheetData>
    <row r="1" spans="1:60" x14ac:dyDescent="0.25">
      <c r="A1" s="113"/>
      <c r="B1" s="113"/>
      <c r="C1" s="113"/>
      <c r="D1" s="113"/>
      <c r="E1" s="113"/>
      <c r="F1" s="113"/>
      <c r="G1" s="114"/>
      <c r="H1" s="13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290" t="s">
        <v>401</v>
      </c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</row>
    <row r="2" spans="1:60" ht="18.75" x14ac:dyDescent="0.25">
      <c r="A2" s="343" t="s">
        <v>403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</row>
    <row r="3" spans="1:60" ht="18.75" x14ac:dyDescent="0.25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42"/>
      <c r="AA3" s="89"/>
      <c r="AB3" s="89"/>
      <c r="AC3" s="89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</row>
    <row r="4" spans="1:60" ht="18.75" x14ac:dyDescent="0.3">
      <c r="A4" s="318" t="s">
        <v>0</v>
      </c>
      <c r="B4" s="318"/>
      <c r="C4" s="318"/>
      <c r="D4" s="318"/>
      <c r="E4" s="318"/>
      <c r="F4" s="318"/>
      <c r="G4" s="318"/>
      <c r="H4" s="42"/>
      <c r="I4" s="42"/>
      <c r="J4" s="42"/>
      <c r="K4" s="38"/>
      <c r="L4" s="89"/>
      <c r="M4" s="89"/>
      <c r="N4" s="89"/>
      <c r="O4" s="89"/>
      <c r="P4" s="89"/>
      <c r="Q4" s="89"/>
      <c r="R4" s="89"/>
      <c r="S4" s="89"/>
      <c r="T4" s="89"/>
      <c r="U4" s="89"/>
      <c r="V4" s="50" t="s">
        <v>1</v>
      </c>
      <c r="W4" s="50"/>
      <c r="X4" s="123" t="str">
        <f>IF(ISBLANK(Декларация!T8),"",Декларация!T8)</f>
        <v/>
      </c>
      <c r="Y4" s="123" t="str">
        <f>IF(ISBLANK(Декларация!U8),"",Декларация!U8)</f>
        <v/>
      </c>
      <c r="Z4" s="123" t="s">
        <v>2</v>
      </c>
      <c r="AA4" s="123" t="str">
        <f>IF(ISBLANK(Декларация!W8),"",Декларация!W8)</f>
        <v/>
      </c>
      <c r="AB4" s="123" t="str">
        <f>IF(ISBLANK(Декларация!X8),"",Декларация!X8)</f>
        <v/>
      </c>
      <c r="AC4" s="123" t="str">
        <f>IF(ISBLANK(Декларация!Y8),"",Декларация!Y8)</f>
        <v/>
      </c>
      <c r="AD4" s="123" t="str">
        <f>IF(ISBLANK(Декларация!Z8),"",Декларация!Z8)</f>
        <v/>
      </c>
      <c r="AE4" s="51"/>
      <c r="AF4" s="51" t="s">
        <v>3</v>
      </c>
      <c r="AG4" s="51"/>
      <c r="AH4" s="51"/>
      <c r="AI4" s="51"/>
      <c r="AJ4" s="51"/>
      <c r="AK4" s="38"/>
      <c r="AL4" s="125"/>
      <c r="AM4" s="125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</row>
    <row r="5" spans="1:60" ht="27" customHeight="1" x14ac:dyDescent="0.25">
      <c r="A5" s="315" t="s">
        <v>123</v>
      </c>
      <c r="B5" s="315"/>
      <c r="C5" s="315"/>
      <c r="D5" s="315"/>
      <c r="E5" s="315"/>
      <c r="F5" s="315"/>
      <c r="G5" s="315"/>
      <c r="H5" s="1"/>
      <c r="I5" s="300" t="str">
        <f>IF(ISBLANK(Декларация!K9),"",Декларация!K9)</f>
        <v/>
      </c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</row>
    <row r="6" spans="1:60" ht="8.25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39"/>
      <c r="AL6" s="54"/>
      <c r="AM6" s="54"/>
      <c r="AN6" s="54"/>
      <c r="AO6" s="54"/>
      <c r="AP6" s="54"/>
      <c r="AQ6" s="54"/>
      <c r="AR6" s="54"/>
      <c r="AS6" s="54"/>
      <c r="AT6" s="54"/>
      <c r="AU6" s="89"/>
      <c r="AV6" s="89"/>
      <c r="AW6" s="89"/>
      <c r="AX6" s="89"/>
      <c r="AY6" s="89"/>
      <c r="AZ6" s="89"/>
      <c r="BA6" s="89"/>
      <c r="BB6" s="89"/>
    </row>
    <row r="7" spans="1:60" ht="18.75" x14ac:dyDescent="0.3">
      <c r="A7" s="315" t="s">
        <v>136</v>
      </c>
      <c r="B7" s="315"/>
      <c r="C7" s="315"/>
      <c r="D7" s="315"/>
      <c r="E7" s="88"/>
      <c r="F7" s="126" t="str">
        <f>IF(ISBLANK(Декларация!F12),"",Декларация!F12)</f>
        <v/>
      </c>
      <c r="G7" s="126" t="str">
        <f>IF(ISBLANK(Декларация!G12),"",Декларация!G12)</f>
        <v/>
      </c>
      <c r="H7" s="126" t="str">
        <f>IF(ISBLANK(Декларация!H12),"",Декларация!H12)</f>
        <v/>
      </c>
      <c r="I7" s="126" t="str">
        <f>IF(ISBLANK(Декларация!I12),"",Декларация!I12)</f>
        <v/>
      </c>
      <c r="J7" s="126" t="str">
        <f>IF(ISBLANK(Декларация!J12),"",Декларация!J12)</f>
        <v/>
      </c>
      <c r="K7" s="126" t="str">
        <f>IF(ISBLANK(Декларация!K12),"",Декларация!K12)</f>
        <v/>
      </c>
      <c r="L7" s="126" t="str">
        <f>IF(ISBLANK(Декларация!L12),"",Декларация!L12)</f>
        <v/>
      </c>
      <c r="M7" s="126" t="str">
        <f>IF(ISBLANK(Декларация!M12),"",Декларация!M12)</f>
        <v/>
      </c>
      <c r="N7" s="126" t="str">
        <f>IF(ISBLANK(Декларация!N12),"",Декларация!N12)</f>
        <v/>
      </c>
      <c r="O7" s="126" t="str">
        <f>IF(ISBLANK(Декларация!O12),"",Декларация!O12)</f>
        <v/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38"/>
      <c r="AL7" s="88"/>
      <c r="AM7" s="88"/>
      <c r="AN7" s="88"/>
      <c r="AO7" s="88"/>
      <c r="AP7" s="88"/>
      <c r="AQ7" s="88"/>
      <c r="AR7" s="88"/>
      <c r="AS7" s="88"/>
      <c r="AT7" s="88"/>
      <c r="AU7" s="89"/>
      <c r="AV7" s="89"/>
      <c r="AW7" s="89"/>
      <c r="AX7" s="89"/>
      <c r="AY7" s="89"/>
      <c r="AZ7" s="89"/>
      <c r="BA7" s="89"/>
      <c r="BB7" s="89"/>
    </row>
    <row r="8" spans="1:60" ht="18.75" x14ac:dyDescent="0.25">
      <c r="A8" s="140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2"/>
      <c r="Z8" s="142"/>
      <c r="AA8" s="89"/>
      <c r="AB8" s="89"/>
      <c r="AC8" s="89"/>
      <c r="AD8" s="349" t="s">
        <v>50</v>
      </c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</row>
    <row r="9" spans="1:60" x14ac:dyDescent="0.25">
      <c r="A9" s="344" t="s">
        <v>111</v>
      </c>
      <c r="B9" s="327" t="s">
        <v>5</v>
      </c>
      <c r="C9" s="327"/>
      <c r="D9" s="327"/>
      <c r="E9" s="327"/>
      <c r="F9" s="327"/>
      <c r="G9" s="327"/>
      <c r="H9" s="327"/>
      <c r="I9" s="327"/>
      <c r="J9" s="327"/>
      <c r="K9" s="312" t="s">
        <v>456</v>
      </c>
      <c r="L9" s="312"/>
      <c r="M9" s="312"/>
      <c r="N9" s="312"/>
      <c r="O9" s="327" t="s">
        <v>122</v>
      </c>
      <c r="P9" s="327"/>
      <c r="Q9" s="327"/>
      <c r="R9" s="327"/>
      <c r="S9" s="327"/>
      <c r="T9" s="327"/>
      <c r="U9" s="327"/>
      <c r="V9" s="327"/>
      <c r="W9" s="327" t="s">
        <v>110</v>
      </c>
      <c r="X9" s="327"/>
      <c r="Y9" s="327"/>
      <c r="Z9" s="327"/>
      <c r="AA9" s="327"/>
      <c r="AB9" s="327"/>
      <c r="AC9" s="327"/>
      <c r="AD9" s="327"/>
      <c r="AE9" s="312" t="s">
        <v>455</v>
      </c>
      <c r="AF9" s="312"/>
      <c r="AG9" s="312"/>
      <c r="AH9" s="312"/>
      <c r="AI9" s="339" t="s">
        <v>137</v>
      </c>
      <c r="AJ9" s="339"/>
      <c r="AK9" s="339"/>
      <c r="AL9" s="340"/>
      <c r="AM9" s="328" t="s">
        <v>120</v>
      </c>
      <c r="AN9" s="329"/>
      <c r="AO9" s="329"/>
      <c r="AP9" s="330"/>
      <c r="AQ9" s="328" t="s">
        <v>139</v>
      </c>
      <c r="AR9" s="329"/>
      <c r="AS9" s="329"/>
      <c r="AT9" s="330"/>
      <c r="AU9" s="341" t="s">
        <v>121</v>
      </c>
      <c r="AV9" s="341"/>
      <c r="AW9" s="341"/>
      <c r="AX9" s="341"/>
      <c r="AY9" s="342" t="s">
        <v>51</v>
      </c>
      <c r="AZ9" s="342"/>
      <c r="BA9" s="342"/>
      <c r="BB9" s="342"/>
    </row>
    <row r="10" spans="1:60" ht="45" customHeight="1" x14ac:dyDescent="0.25">
      <c r="A10" s="345"/>
      <c r="B10" s="327"/>
      <c r="C10" s="327"/>
      <c r="D10" s="327"/>
      <c r="E10" s="327"/>
      <c r="F10" s="327"/>
      <c r="G10" s="327"/>
      <c r="H10" s="327"/>
      <c r="I10" s="327"/>
      <c r="J10" s="327"/>
      <c r="K10" s="312"/>
      <c r="L10" s="312"/>
      <c r="M10" s="312"/>
      <c r="N10" s="312"/>
      <c r="O10" s="338" t="s">
        <v>52</v>
      </c>
      <c r="P10" s="338"/>
      <c r="Q10" s="338"/>
      <c r="R10" s="338"/>
      <c r="S10" s="338" t="s">
        <v>53</v>
      </c>
      <c r="T10" s="338"/>
      <c r="U10" s="338"/>
      <c r="V10" s="338"/>
      <c r="W10" s="338" t="s">
        <v>430</v>
      </c>
      <c r="X10" s="338"/>
      <c r="Y10" s="338"/>
      <c r="Z10" s="338"/>
      <c r="AA10" s="338" t="s">
        <v>113</v>
      </c>
      <c r="AB10" s="338"/>
      <c r="AC10" s="338"/>
      <c r="AD10" s="338"/>
      <c r="AE10" s="312"/>
      <c r="AF10" s="312"/>
      <c r="AG10" s="312"/>
      <c r="AH10" s="312"/>
      <c r="AI10" s="339"/>
      <c r="AJ10" s="339"/>
      <c r="AK10" s="339"/>
      <c r="AL10" s="340"/>
      <c r="AM10" s="331"/>
      <c r="AN10" s="332"/>
      <c r="AO10" s="332"/>
      <c r="AP10" s="333"/>
      <c r="AQ10" s="331"/>
      <c r="AR10" s="332"/>
      <c r="AS10" s="332"/>
      <c r="AT10" s="333"/>
      <c r="AU10" s="341"/>
      <c r="AV10" s="341"/>
      <c r="AW10" s="341"/>
      <c r="AX10" s="341"/>
      <c r="AY10" s="342"/>
      <c r="AZ10" s="342"/>
      <c r="BA10" s="342"/>
      <c r="BB10" s="342"/>
    </row>
    <row r="11" spans="1:60" ht="18.75" x14ac:dyDescent="0.3">
      <c r="A11" s="144">
        <v>1</v>
      </c>
      <c r="B11" s="334">
        <v>2</v>
      </c>
      <c r="C11" s="334"/>
      <c r="D11" s="334"/>
      <c r="E11" s="334"/>
      <c r="F11" s="334"/>
      <c r="G11" s="334"/>
      <c r="H11" s="334"/>
      <c r="I11" s="334"/>
      <c r="J11" s="334"/>
      <c r="K11" s="350">
        <v>3</v>
      </c>
      <c r="L11" s="346"/>
      <c r="M11" s="346"/>
      <c r="N11" s="346"/>
      <c r="O11" s="350">
        <v>4</v>
      </c>
      <c r="P11" s="346"/>
      <c r="Q11" s="346"/>
      <c r="R11" s="346"/>
      <c r="S11" s="350">
        <v>5</v>
      </c>
      <c r="T11" s="346"/>
      <c r="U11" s="346"/>
      <c r="V11" s="346"/>
      <c r="W11" s="350">
        <v>6</v>
      </c>
      <c r="X11" s="346"/>
      <c r="Y11" s="346"/>
      <c r="Z11" s="346"/>
      <c r="AA11" s="350">
        <v>7</v>
      </c>
      <c r="AB11" s="346"/>
      <c r="AC11" s="346"/>
      <c r="AD11" s="346"/>
      <c r="AE11" s="350">
        <v>8</v>
      </c>
      <c r="AF11" s="346"/>
      <c r="AG11" s="346"/>
      <c r="AH11" s="346"/>
      <c r="AI11" s="350">
        <v>9</v>
      </c>
      <c r="AJ11" s="346"/>
      <c r="AK11" s="346"/>
      <c r="AL11" s="346"/>
      <c r="AM11" s="334">
        <v>10</v>
      </c>
      <c r="AN11" s="334"/>
      <c r="AO11" s="334"/>
      <c r="AP11" s="334"/>
      <c r="AQ11" s="346">
        <v>11</v>
      </c>
      <c r="AR11" s="346"/>
      <c r="AS11" s="346"/>
      <c r="AT11" s="347"/>
      <c r="AU11" s="350">
        <v>12</v>
      </c>
      <c r="AV11" s="346"/>
      <c r="AW11" s="346"/>
      <c r="AX11" s="346"/>
      <c r="AY11" s="334">
        <v>13</v>
      </c>
      <c r="AZ11" s="334"/>
      <c r="BA11" s="334"/>
      <c r="BB11" s="334"/>
      <c r="BH11" s="104" t="s">
        <v>63</v>
      </c>
    </row>
    <row r="12" spans="1:60" ht="18.75" x14ac:dyDescent="0.25">
      <c r="A12" s="354" t="s">
        <v>109</v>
      </c>
      <c r="B12" s="355"/>
      <c r="C12" s="355"/>
      <c r="D12" s="355"/>
      <c r="E12" s="355"/>
      <c r="F12" s="355"/>
      <c r="G12" s="355"/>
      <c r="H12" s="355"/>
      <c r="I12" s="355"/>
      <c r="J12" s="356"/>
      <c r="K12" s="335">
        <f>SUM(K13:N52)</f>
        <v>0</v>
      </c>
      <c r="L12" s="336"/>
      <c r="M12" s="336"/>
      <c r="N12" s="337"/>
      <c r="O12" s="335">
        <f>SUM(O13:R52)</f>
        <v>0</v>
      </c>
      <c r="P12" s="336"/>
      <c r="Q12" s="336"/>
      <c r="R12" s="337"/>
      <c r="S12" s="335">
        <f>SUM(S13:V52)</f>
        <v>0</v>
      </c>
      <c r="T12" s="336"/>
      <c r="U12" s="336"/>
      <c r="V12" s="337"/>
      <c r="W12" s="335" t="s">
        <v>63</v>
      </c>
      <c r="X12" s="336"/>
      <c r="Y12" s="336"/>
      <c r="Z12" s="337"/>
      <c r="AA12" s="335">
        <f>SUM(AA13:AD52)</f>
        <v>0</v>
      </c>
      <c r="AB12" s="336"/>
      <c r="AC12" s="336"/>
      <c r="AD12" s="337"/>
      <c r="AE12" s="335">
        <f>SUM(AE13:AH52)</f>
        <v>0</v>
      </c>
      <c r="AF12" s="336"/>
      <c r="AG12" s="336"/>
      <c r="AH12" s="337"/>
      <c r="AI12" s="335">
        <f>SUM(AI13:AL52)</f>
        <v>0</v>
      </c>
      <c r="AJ12" s="336"/>
      <c r="AK12" s="336"/>
      <c r="AL12" s="337"/>
      <c r="AM12" s="335">
        <f>SUM(AM13:AP52)</f>
        <v>0</v>
      </c>
      <c r="AN12" s="336"/>
      <c r="AO12" s="336"/>
      <c r="AP12" s="337"/>
      <c r="AQ12" s="335">
        <f>SUM(AQ13:AT52)</f>
        <v>0</v>
      </c>
      <c r="AR12" s="336"/>
      <c r="AS12" s="336"/>
      <c r="AT12" s="337"/>
      <c r="AU12" s="335">
        <f>SUM(AU13:AX52)</f>
        <v>0</v>
      </c>
      <c r="AV12" s="336"/>
      <c r="AW12" s="336"/>
      <c r="AX12" s="337"/>
      <c r="AY12" s="335">
        <f>SUM(AY13:BB52)</f>
        <v>0</v>
      </c>
      <c r="AZ12" s="336"/>
      <c r="BA12" s="336"/>
      <c r="BB12" s="337"/>
      <c r="BD12" t="s">
        <v>63</v>
      </c>
      <c r="BH12" s="60" t="s">
        <v>65</v>
      </c>
    </row>
    <row r="13" spans="1:60" ht="18.75" x14ac:dyDescent="0.25">
      <c r="A13" s="109">
        <v>1</v>
      </c>
      <c r="B13" s="323" t="s">
        <v>63</v>
      </c>
      <c r="C13" s="323"/>
      <c r="D13" s="323"/>
      <c r="E13" s="323"/>
      <c r="F13" s="323"/>
      <c r="G13" s="323"/>
      <c r="H13" s="323"/>
      <c r="I13" s="323"/>
      <c r="J13" s="323"/>
      <c r="K13" s="301">
        <v>0</v>
      </c>
      <c r="L13" s="301"/>
      <c r="M13" s="301"/>
      <c r="N13" s="324"/>
      <c r="O13" s="301">
        <v>0</v>
      </c>
      <c r="P13" s="301"/>
      <c r="Q13" s="301"/>
      <c r="R13" s="324"/>
      <c r="S13" s="301">
        <v>0</v>
      </c>
      <c r="T13" s="301"/>
      <c r="U13" s="301"/>
      <c r="V13" s="324"/>
      <c r="W13" s="304" t="s">
        <v>63</v>
      </c>
      <c r="X13" s="304"/>
      <c r="Y13" s="304"/>
      <c r="Z13" s="326"/>
      <c r="AA13" s="301">
        <v>0</v>
      </c>
      <c r="AB13" s="301"/>
      <c r="AC13" s="301"/>
      <c r="AD13" s="324"/>
      <c r="AE13" s="301">
        <v>0</v>
      </c>
      <c r="AF13" s="301"/>
      <c r="AG13" s="301"/>
      <c r="AH13" s="324"/>
      <c r="AI13" s="301">
        <v>0</v>
      </c>
      <c r="AJ13" s="301"/>
      <c r="AK13" s="301"/>
      <c r="AL13" s="324"/>
      <c r="AM13" s="301">
        <v>0</v>
      </c>
      <c r="AN13" s="301"/>
      <c r="AO13" s="301"/>
      <c r="AP13" s="301"/>
      <c r="AQ13" s="301">
        <v>0</v>
      </c>
      <c r="AR13" s="301"/>
      <c r="AS13" s="301"/>
      <c r="AT13" s="301"/>
      <c r="AU13" s="301">
        <v>0</v>
      </c>
      <c r="AV13" s="301"/>
      <c r="AW13" s="301"/>
      <c r="AX13" s="324"/>
      <c r="AY13" s="325">
        <f>SUM(K13:AX13)</f>
        <v>0</v>
      </c>
      <c r="AZ13" s="325"/>
      <c r="BA13" s="325"/>
      <c r="BB13" s="325"/>
      <c r="BD13" t="s">
        <v>431</v>
      </c>
      <c r="BH13" s="60" t="s">
        <v>66</v>
      </c>
    </row>
    <row r="14" spans="1:60" ht="18.75" x14ac:dyDescent="0.25">
      <c r="A14" s="109">
        <v>2</v>
      </c>
      <c r="B14" s="323" t="s">
        <v>63</v>
      </c>
      <c r="C14" s="323"/>
      <c r="D14" s="323"/>
      <c r="E14" s="323"/>
      <c r="F14" s="323"/>
      <c r="G14" s="323"/>
      <c r="H14" s="323"/>
      <c r="I14" s="323"/>
      <c r="J14" s="323"/>
      <c r="K14" s="301">
        <v>0</v>
      </c>
      <c r="L14" s="301"/>
      <c r="M14" s="301"/>
      <c r="N14" s="324"/>
      <c r="O14" s="301">
        <v>0</v>
      </c>
      <c r="P14" s="301"/>
      <c r="Q14" s="301"/>
      <c r="R14" s="324"/>
      <c r="S14" s="301">
        <v>0</v>
      </c>
      <c r="T14" s="301"/>
      <c r="U14" s="301"/>
      <c r="V14" s="324"/>
      <c r="W14" s="304" t="s">
        <v>63</v>
      </c>
      <c r="X14" s="304"/>
      <c r="Y14" s="304"/>
      <c r="Z14" s="326"/>
      <c r="AA14" s="301">
        <v>0</v>
      </c>
      <c r="AB14" s="301"/>
      <c r="AC14" s="301"/>
      <c r="AD14" s="324"/>
      <c r="AE14" s="301">
        <v>0</v>
      </c>
      <c r="AF14" s="301"/>
      <c r="AG14" s="301"/>
      <c r="AH14" s="324"/>
      <c r="AI14" s="301">
        <v>0</v>
      </c>
      <c r="AJ14" s="301"/>
      <c r="AK14" s="301"/>
      <c r="AL14" s="324"/>
      <c r="AM14" s="301">
        <v>0</v>
      </c>
      <c r="AN14" s="301"/>
      <c r="AO14" s="301"/>
      <c r="AP14" s="301"/>
      <c r="AQ14" s="301">
        <v>0</v>
      </c>
      <c r="AR14" s="301"/>
      <c r="AS14" s="301"/>
      <c r="AT14" s="301"/>
      <c r="AU14" s="301">
        <v>0</v>
      </c>
      <c r="AV14" s="301"/>
      <c r="AW14" s="301"/>
      <c r="AX14" s="324"/>
      <c r="AY14" s="325">
        <f t="shared" ref="AY14:AY44" si="0">SUM(K14:AX14)</f>
        <v>0</v>
      </c>
      <c r="AZ14" s="325"/>
      <c r="BA14" s="325"/>
      <c r="BB14" s="325"/>
      <c r="BD14" t="s">
        <v>432</v>
      </c>
      <c r="BH14" s="60" t="s">
        <v>67</v>
      </c>
    </row>
    <row r="15" spans="1:60" ht="18.75" x14ac:dyDescent="0.25">
      <c r="A15" s="109">
        <v>3</v>
      </c>
      <c r="B15" s="323" t="s">
        <v>63</v>
      </c>
      <c r="C15" s="323"/>
      <c r="D15" s="323"/>
      <c r="E15" s="323"/>
      <c r="F15" s="323"/>
      <c r="G15" s="323"/>
      <c r="H15" s="323"/>
      <c r="I15" s="323"/>
      <c r="J15" s="323"/>
      <c r="K15" s="301">
        <v>0</v>
      </c>
      <c r="L15" s="301"/>
      <c r="M15" s="301"/>
      <c r="N15" s="324"/>
      <c r="O15" s="301">
        <v>0</v>
      </c>
      <c r="P15" s="301"/>
      <c r="Q15" s="301"/>
      <c r="R15" s="324"/>
      <c r="S15" s="301">
        <v>0</v>
      </c>
      <c r="T15" s="301"/>
      <c r="U15" s="301"/>
      <c r="V15" s="324"/>
      <c r="W15" s="304" t="s">
        <v>63</v>
      </c>
      <c r="X15" s="304"/>
      <c r="Y15" s="304"/>
      <c r="Z15" s="326"/>
      <c r="AA15" s="301">
        <v>0</v>
      </c>
      <c r="AB15" s="301"/>
      <c r="AC15" s="301"/>
      <c r="AD15" s="324"/>
      <c r="AE15" s="301">
        <v>0</v>
      </c>
      <c r="AF15" s="301"/>
      <c r="AG15" s="301"/>
      <c r="AH15" s="324"/>
      <c r="AI15" s="301">
        <v>0</v>
      </c>
      <c r="AJ15" s="301"/>
      <c r="AK15" s="301"/>
      <c r="AL15" s="324"/>
      <c r="AM15" s="301">
        <v>0</v>
      </c>
      <c r="AN15" s="301"/>
      <c r="AO15" s="301"/>
      <c r="AP15" s="301"/>
      <c r="AQ15" s="301">
        <v>0</v>
      </c>
      <c r="AR15" s="301"/>
      <c r="AS15" s="301"/>
      <c r="AT15" s="301"/>
      <c r="AU15" s="301">
        <v>0</v>
      </c>
      <c r="AV15" s="301"/>
      <c r="AW15" s="301"/>
      <c r="AX15" s="324"/>
      <c r="AY15" s="325">
        <f t="shared" si="0"/>
        <v>0</v>
      </c>
      <c r="AZ15" s="325"/>
      <c r="BA15" s="325"/>
      <c r="BB15" s="325"/>
      <c r="BD15" t="s">
        <v>433</v>
      </c>
      <c r="BH15" s="60" t="s">
        <v>68</v>
      </c>
    </row>
    <row r="16" spans="1:60" ht="18.75" x14ac:dyDescent="0.25">
      <c r="A16" s="109">
        <v>4</v>
      </c>
      <c r="B16" s="323" t="s">
        <v>63</v>
      </c>
      <c r="C16" s="323"/>
      <c r="D16" s="323"/>
      <c r="E16" s="323"/>
      <c r="F16" s="323"/>
      <c r="G16" s="323"/>
      <c r="H16" s="323"/>
      <c r="I16" s="323"/>
      <c r="J16" s="323"/>
      <c r="K16" s="301">
        <v>0</v>
      </c>
      <c r="L16" s="301"/>
      <c r="M16" s="301"/>
      <c r="N16" s="324"/>
      <c r="O16" s="301">
        <v>0</v>
      </c>
      <c r="P16" s="301"/>
      <c r="Q16" s="301"/>
      <c r="R16" s="324"/>
      <c r="S16" s="301">
        <v>0</v>
      </c>
      <c r="T16" s="301"/>
      <c r="U16" s="301"/>
      <c r="V16" s="324"/>
      <c r="W16" s="304" t="s">
        <v>63</v>
      </c>
      <c r="X16" s="304"/>
      <c r="Y16" s="304"/>
      <c r="Z16" s="326"/>
      <c r="AA16" s="301">
        <v>0</v>
      </c>
      <c r="AB16" s="301"/>
      <c r="AC16" s="301"/>
      <c r="AD16" s="324"/>
      <c r="AE16" s="301">
        <v>0</v>
      </c>
      <c r="AF16" s="301"/>
      <c r="AG16" s="301"/>
      <c r="AH16" s="324"/>
      <c r="AI16" s="301">
        <v>0</v>
      </c>
      <c r="AJ16" s="301"/>
      <c r="AK16" s="301"/>
      <c r="AL16" s="324"/>
      <c r="AM16" s="301">
        <v>0</v>
      </c>
      <c r="AN16" s="301"/>
      <c r="AO16" s="301"/>
      <c r="AP16" s="301"/>
      <c r="AQ16" s="301">
        <v>0</v>
      </c>
      <c r="AR16" s="301"/>
      <c r="AS16" s="301"/>
      <c r="AT16" s="301"/>
      <c r="AU16" s="301">
        <v>0</v>
      </c>
      <c r="AV16" s="301"/>
      <c r="AW16" s="301"/>
      <c r="AX16" s="324"/>
      <c r="AY16" s="325">
        <f t="shared" si="0"/>
        <v>0</v>
      </c>
      <c r="AZ16" s="325"/>
      <c r="BA16" s="325"/>
      <c r="BB16" s="325"/>
      <c r="BD16" t="s">
        <v>434</v>
      </c>
      <c r="BH16" s="60" t="s">
        <v>69</v>
      </c>
    </row>
    <row r="17" spans="1:60" ht="18.75" x14ac:dyDescent="0.25">
      <c r="A17" s="109">
        <v>5</v>
      </c>
      <c r="B17" s="323" t="s">
        <v>63</v>
      </c>
      <c r="C17" s="323"/>
      <c r="D17" s="323"/>
      <c r="E17" s="323"/>
      <c r="F17" s="323"/>
      <c r="G17" s="323"/>
      <c r="H17" s="323"/>
      <c r="I17" s="323"/>
      <c r="J17" s="323"/>
      <c r="K17" s="301">
        <v>0</v>
      </c>
      <c r="L17" s="301"/>
      <c r="M17" s="301"/>
      <c r="N17" s="324"/>
      <c r="O17" s="301">
        <v>0</v>
      </c>
      <c r="P17" s="301"/>
      <c r="Q17" s="301"/>
      <c r="R17" s="324"/>
      <c r="S17" s="301">
        <v>0</v>
      </c>
      <c r="T17" s="301"/>
      <c r="U17" s="301"/>
      <c r="V17" s="324"/>
      <c r="W17" s="304" t="s">
        <v>63</v>
      </c>
      <c r="X17" s="304"/>
      <c r="Y17" s="304"/>
      <c r="Z17" s="326"/>
      <c r="AA17" s="301">
        <v>0</v>
      </c>
      <c r="AB17" s="301"/>
      <c r="AC17" s="301"/>
      <c r="AD17" s="324"/>
      <c r="AE17" s="301">
        <v>0</v>
      </c>
      <c r="AF17" s="301"/>
      <c r="AG17" s="301"/>
      <c r="AH17" s="324"/>
      <c r="AI17" s="301">
        <v>0</v>
      </c>
      <c r="AJ17" s="301"/>
      <c r="AK17" s="301"/>
      <c r="AL17" s="324"/>
      <c r="AM17" s="301">
        <v>0</v>
      </c>
      <c r="AN17" s="301"/>
      <c r="AO17" s="301"/>
      <c r="AP17" s="301"/>
      <c r="AQ17" s="301">
        <v>0</v>
      </c>
      <c r="AR17" s="301"/>
      <c r="AS17" s="301"/>
      <c r="AT17" s="301"/>
      <c r="AU17" s="301">
        <v>0</v>
      </c>
      <c r="AV17" s="301"/>
      <c r="AW17" s="301"/>
      <c r="AX17" s="324"/>
      <c r="AY17" s="325">
        <f t="shared" si="0"/>
        <v>0</v>
      </c>
      <c r="AZ17" s="325"/>
      <c r="BA17" s="325"/>
      <c r="BB17" s="325"/>
      <c r="BD17" t="s">
        <v>435</v>
      </c>
      <c r="BH17" s="60" t="s">
        <v>70</v>
      </c>
    </row>
    <row r="18" spans="1:60" ht="18.75" x14ac:dyDescent="0.25">
      <c r="A18" s="109">
        <v>6</v>
      </c>
      <c r="B18" s="323" t="s">
        <v>63</v>
      </c>
      <c r="C18" s="323"/>
      <c r="D18" s="323"/>
      <c r="E18" s="323"/>
      <c r="F18" s="323"/>
      <c r="G18" s="323"/>
      <c r="H18" s="323"/>
      <c r="I18" s="323"/>
      <c r="J18" s="323"/>
      <c r="K18" s="301">
        <v>0</v>
      </c>
      <c r="L18" s="301"/>
      <c r="M18" s="301"/>
      <c r="N18" s="324"/>
      <c r="O18" s="301">
        <v>0</v>
      </c>
      <c r="P18" s="301"/>
      <c r="Q18" s="301"/>
      <c r="R18" s="324"/>
      <c r="S18" s="301">
        <v>0</v>
      </c>
      <c r="T18" s="301"/>
      <c r="U18" s="301"/>
      <c r="V18" s="324"/>
      <c r="W18" s="304" t="s">
        <v>63</v>
      </c>
      <c r="X18" s="304"/>
      <c r="Y18" s="304"/>
      <c r="Z18" s="326"/>
      <c r="AA18" s="301">
        <v>0</v>
      </c>
      <c r="AB18" s="301"/>
      <c r="AC18" s="301"/>
      <c r="AD18" s="324"/>
      <c r="AE18" s="301">
        <v>0</v>
      </c>
      <c r="AF18" s="301"/>
      <c r="AG18" s="301"/>
      <c r="AH18" s="324"/>
      <c r="AI18" s="301">
        <v>0</v>
      </c>
      <c r="AJ18" s="301"/>
      <c r="AK18" s="301"/>
      <c r="AL18" s="324"/>
      <c r="AM18" s="301">
        <v>0</v>
      </c>
      <c r="AN18" s="301"/>
      <c r="AO18" s="301"/>
      <c r="AP18" s="301"/>
      <c r="AQ18" s="301">
        <v>0</v>
      </c>
      <c r="AR18" s="301"/>
      <c r="AS18" s="301"/>
      <c r="AT18" s="301"/>
      <c r="AU18" s="301">
        <v>0</v>
      </c>
      <c r="AV18" s="301"/>
      <c r="AW18" s="301"/>
      <c r="AX18" s="324"/>
      <c r="AY18" s="325">
        <f t="shared" si="0"/>
        <v>0</v>
      </c>
      <c r="AZ18" s="325"/>
      <c r="BA18" s="325"/>
      <c r="BB18" s="325"/>
      <c r="BD18" t="s">
        <v>436</v>
      </c>
      <c r="BH18" s="60" t="s">
        <v>71</v>
      </c>
    </row>
    <row r="19" spans="1:60" ht="18.75" x14ac:dyDescent="0.25">
      <c r="A19" s="109">
        <v>7</v>
      </c>
      <c r="B19" s="323" t="s">
        <v>63</v>
      </c>
      <c r="C19" s="323"/>
      <c r="D19" s="323"/>
      <c r="E19" s="323"/>
      <c r="F19" s="323"/>
      <c r="G19" s="323"/>
      <c r="H19" s="323"/>
      <c r="I19" s="323"/>
      <c r="J19" s="323"/>
      <c r="K19" s="301">
        <v>0</v>
      </c>
      <c r="L19" s="301"/>
      <c r="M19" s="301"/>
      <c r="N19" s="324"/>
      <c r="O19" s="301">
        <v>0</v>
      </c>
      <c r="P19" s="301"/>
      <c r="Q19" s="301"/>
      <c r="R19" s="324"/>
      <c r="S19" s="301">
        <v>0</v>
      </c>
      <c r="T19" s="301"/>
      <c r="U19" s="301"/>
      <c r="V19" s="324"/>
      <c r="W19" s="304" t="s">
        <v>63</v>
      </c>
      <c r="X19" s="304"/>
      <c r="Y19" s="304"/>
      <c r="Z19" s="326"/>
      <c r="AA19" s="301">
        <v>0</v>
      </c>
      <c r="AB19" s="301"/>
      <c r="AC19" s="301"/>
      <c r="AD19" s="324"/>
      <c r="AE19" s="301">
        <v>0</v>
      </c>
      <c r="AF19" s="301"/>
      <c r="AG19" s="301"/>
      <c r="AH19" s="324"/>
      <c r="AI19" s="301">
        <v>0</v>
      </c>
      <c r="AJ19" s="301"/>
      <c r="AK19" s="301"/>
      <c r="AL19" s="324"/>
      <c r="AM19" s="301">
        <v>0</v>
      </c>
      <c r="AN19" s="301"/>
      <c r="AO19" s="301"/>
      <c r="AP19" s="301"/>
      <c r="AQ19" s="301">
        <v>0</v>
      </c>
      <c r="AR19" s="301"/>
      <c r="AS19" s="301"/>
      <c r="AT19" s="301"/>
      <c r="AU19" s="301">
        <v>0</v>
      </c>
      <c r="AV19" s="301"/>
      <c r="AW19" s="301"/>
      <c r="AX19" s="324"/>
      <c r="AY19" s="325">
        <f t="shared" si="0"/>
        <v>0</v>
      </c>
      <c r="AZ19" s="325"/>
      <c r="BA19" s="325"/>
      <c r="BB19" s="325"/>
      <c r="BH19" s="60" t="s">
        <v>72</v>
      </c>
    </row>
    <row r="20" spans="1:60" ht="18.75" x14ac:dyDescent="0.25">
      <c r="A20" s="109">
        <v>8</v>
      </c>
      <c r="B20" s="323" t="s">
        <v>63</v>
      </c>
      <c r="C20" s="323"/>
      <c r="D20" s="323"/>
      <c r="E20" s="323"/>
      <c r="F20" s="323"/>
      <c r="G20" s="323"/>
      <c r="H20" s="323"/>
      <c r="I20" s="323"/>
      <c r="J20" s="323"/>
      <c r="K20" s="301">
        <v>0</v>
      </c>
      <c r="L20" s="301"/>
      <c r="M20" s="301"/>
      <c r="N20" s="324"/>
      <c r="O20" s="301">
        <v>0</v>
      </c>
      <c r="P20" s="301"/>
      <c r="Q20" s="301"/>
      <c r="R20" s="324"/>
      <c r="S20" s="301">
        <v>0</v>
      </c>
      <c r="T20" s="301"/>
      <c r="U20" s="301"/>
      <c r="V20" s="324"/>
      <c r="W20" s="304" t="s">
        <v>63</v>
      </c>
      <c r="X20" s="304"/>
      <c r="Y20" s="304"/>
      <c r="Z20" s="326"/>
      <c r="AA20" s="301">
        <v>0</v>
      </c>
      <c r="AB20" s="301"/>
      <c r="AC20" s="301"/>
      <c r="AD20" s="324"/>
      <c r="AE20" s="301">
        <v>0</v>
      </c>
      <c r="AF20" s="301"/>
      <c r="AG20" s="301"/>
      <c r="AH20" s="324"/>
      <c r="AI20" s="301">
        <v>0</v>
      </c>
      <c r="AJ20" s="301"/>
      <c r="AK20" s="301"/>
      <c r="AL20" s="324"/>
      <c r="AM20" s="301">
        <v>0</v>
      </c>
      <c r="AN20" s="301"/>
      <c r="AO20" s="301"/>
      <c r="AP20" s="301"/>
      <c r="AQ20" s="301">
        <v>0</v>
      </c>
      <c r="AR20" s="301"/>
      <c r="AS20" s="301"/>
      <c r="AT20" s="301"/>
      <c r="AU20" s="301">
        <v>0</v>
      </c>
      <c r="AV20" s="301"/>
      <c r="AW20" s="301"/>
      <c r="AX20" s="324"/>
      <c r="AY20" s="325">
        <f t="shared" si="0"/>
        <v>0</v>
      </c>
      <c r="AZ20" s="325"/>
      <c r="BA20" s="325"/>
      <c r="BB20" s="325"/>
      <c r="BH20" s="60" t="s">
        <v>73</v>
      </c>
    </row>
    <row r="21" spans="1:60" ht="18.75" x14ac:dyDescent="0.25">
      <c r="A21" s="109">
        <v>9</v>
      </c>
      <c r="B21" s="323" t="s">
        <v>63</v>
      </c>
      <c r="C21" s="323"/>
      <c r="D21" s="323"/>
      <c r="E21" s="323"/>
      <c r="F21" s="323"/>
      <c r="G21" s="323"/>
      <c r="H21" s="323"/>
      <c r="I21" s="323"/>
      <c r="J21" s="323"/>
      <c r="K21" s="301">
        <v>0</v>
      </c>
      <c r="L21" s="301"/>
      <c r="M21" s="301"/>
      <c r="N21" s="324"/>
      <c r="O21" s="301">
        <v>0</v>
      </c>
      <c r="P21" s="301"/>
      <c r="Q21" s="301"/>
      <c r="R21" s="324"/>
      <c r="S21" s="301">
        <v>0</v>
      </c>
      <c r="T21" s="301"/>
      <c r="U21" s="301"/>
      <c r="V21" s="324"/>
      <c r="W21" s="304" t="s">
        <v>63</v>
      </c>
      <c r="X21" s="304"/>
      <c r="Y21" s="304"/>
      <c r="Z21" s="326"/>
      <c r="AA21" s="301">
        <v>0</v>
      </c>
      <c r="AB21" s="301"/>
      <c r="AC21" s="301"/>
      <c r="AD21" s="324"/>
      <c r="AE21" s="301">
        <v>0</v>
      </c>
      <c r="AF21" s="301"/>
      <c r="AG21" s="301"/>
      <c r="AH21" s="324"/>
      <c r="AI21" s="301">
        <v>0</v>
      </c>
      <c r="AJ21" s="301"/>
      <c r="AK21" s="301"/>
      <c r="AL21" s="324"/>
      <c r="AM21" s="301">
        <v>0</v>
      </c>
      <c r="AN21" s="301"/>
      <c r="AO21" s="301"/>
      <c r="AP21" s="301"/>
      <c r="AQ21" s="301">
        <v>0</v>
      </c>
      <c r="AR21" s="301"/>
      <c r="AS21" s="301"/>
      <c r="AT21" s="301"/>
      <c r="AU21" s="301">
        <v>0</v>
      </c>
      <c r="AV21" s="301"/>
      <c r="AW21" s="301"/>
      <c r="AX21" s="324"/>
      <c r="AY21" s="325">
        <f t="shared" si="0"/>
        <v>0</v>
      </c>
      <c r="AZ21" s="325"/>
      <c r="BA21" s="325"/>
      <c r="BB21" s="325"/>
      <c r="BH21" s="60" t="s">
        <v>74</v>
      </c>
    </row>
    <row r="22" spans="1:60" ht="18.75" x14ac:dyDescent="0.25">
      <c r="A22" s="109">
        <v>10</v>
      </c>
      <c r="B22" s="323" t="s">
        <v>63</v>
      </c>
      <c r="C22" s="323"/>
      <c r="D22" s="323"/>
      <c r="E22" s="323"/>
      <c r="F22" s="323"/>
      <c r="G22" s="323"/>
      <c r="H22" s="323"/>
      <c r="I22" s="323"/>
      <c r="J22" s="323"/>
      <c r="K22" s="301">
        <v>0</v>
      </c>
      <c r="L22" s="301"/>
      <c r="M22" s="301"/>
      <c r="N22" s="324"/>
      <c r="O22" s="301">
        <v>0</v>
      </c>
      <c r="P22" s="301"/>
      <c r="Q22" s="301"/>
      <c r="R22" s="324"/>
      <c r="S22" s="301">
        <v>0</v>
      </c>
      <c r="T22" s="301"/>
      <c r="U22" s="301"/>
      <c r="V22" s="324"/>
      <c r="W22" s="304" t="s">
        <v>63</v>
      </c>
      <c r="X22" s="304"/>
      <c r="Y22" s="304"/>
      <c r="Z22" s="326"/>
      <c r="AA22" s="301">
        <v>0</v>
      </c>
      <c r="AB22" s="301"/>
      <c r="AC22" s="301"/>
      <c r="AD22" s="324"/>
      <c r="AE22" s="301">
        <v>0</v>
      </c>
      <c r="AF22" s="301"/>
      <c r="AG22" s="301"/>
      <c r="AH22" s="324"/>
      <c r="AI22" s="301">
        <v>0</v>
      </c>
      <c r="AJ22" s="301"/>
      <c r="AK22" s="301"/>
      <c r="AL22" s="324"/>
      <c r="AM22" s="301">
        <v>0</v>
      </c>
      <c r="AN22" s="301"/>
      <c r="AO22" s="301"/>
      <c r="AP22" s="301"/>
      <c r="AQ22" s="301">
        <v>0</v>
      </c>
      <c r="AR22" s="301"/>
      <c r="AS22" s="301"/>
      <c r="AT22" s="301"/>
      <c r="AU22" s="301">
        <v>0</v>
      </c>
      <c r="AV22" s="301"/>
      <c r="AW22" s="301"/>
      <c r="AX22" s="324"/>
      <c r="AY22" s="325">
        <f t="shared" si="0"/>
        <v>0</v>
      </c>
      <c r="AZ22" s="325"/>
      <c r="BA22" s="325"/>
      <c r="BB22" s="325"/>
      <c r="BH22" s="60" t="s">
        <v>75</v>
      </c>
    </row>
    <row r="23" spans="1:60" ht="18.75" x14ac:dyDescent="0.25">
      <c r="A23" s="109">
        <v>11</v>
      </c>
      <c r="B23" s="323" t="s">
        <v>63</v>
      </c>
      <c r="C23" s="323"/>
      <c r="D23" s="323"/>
      <c r="E23" s="323"/>
      <c r="F23" s="323"/>
      <c r="G23" s="323"/>
      <c r="H23" s="323"/>
      <c r="I23" s="323"/>
      <c r="J23" s="323"/>
      <c r="K23" s="301">
        <v>0</v>
      </c>
      <c r="L23" s="301"/>
      <c r="M23" s="301"/>
      <c r="N23" s="324"/>
      <c r="O23" s="301">
        <v>0</v>
      </c>
      <c r="P23" s="301"/>
      <c r="Q23" s="301"/>
      <c r="R23" s="324"/>
      <c r="S23" s="301">
        <v>0</v>
      </c>
      <c r="T23" s="301"/>
      <c r="U23" s="301"/>
      <c r="V23" s="324"/>
      <c r="W23" s="304" t="s">
        <v>63</v>
      </c>
      <c r="X23" s="304"/>
      <c r="Y23" s="304"/>
      <c r="Z23" s="326"/>
      <c r="AA23" s="301">
        <v>0</v>
      </c>
      <c r="AB23" s="301"/>
      <c r="AC23" s="301"/>
      <c r="AD23" s="324"/>
      <c r="AE23" s="301">
        <v>0</v>
      </c>
      <c r="AF23" s="301"/>
      <c r="AG23" s="301"/>
      <c r="AH23" s="324"/>
      <c r="AI23" s="301">
        <v>0</v>
      </c>
      <c r="AJ23" s="301"/>
      <c r="AK23" s="301"/>
      <c r="AL23" s="324"/>
      <c r="AM23" s="301">
        <v>0</v>
      </c>
      <c r="AN23" s="301"/>
      <c r="AO23" s="301"/>
      <c r="AP23" s="301"/>
      <c r="AQ23" s="301">
        <v>0</v>
      </c>
      <c r="AR23" s="301"/>
      <c r="AS23" s="301"/>
      <c r="AT23" s="301"/>
      <c r="AU23" s="301">
        <v>0</v>
      </c>
      <c r="AV23" s="301"/>
      <c r="AW23" s="301"/>
      <c r="AX23" s="324"/>
      <c r="AY23" s="325">
        <f t="shared" si="0"/>
        <v>0</v>
      </c>
      <c r="AZ23" s="325"/>
      <c r="BA23" s="325"/>
      <c r="BB23" s="325"/>
      <c r="BH23" s="60" t="s">
        <v>76</v>
      </c>
    </row>
    <row r="24" spans="1:60" ht="18.75" x14ac:dyDescent="0.25">
      <c r="A24" s="109">
        <v>12</v>
      </c>
      <c r="B24" s="323" t="s">
        <v>63</v>
      </c>
      <c r="C24" s="323"/>
      <c r="D24" s="323"/>
      <c r="E24" s="323"/>
      <c r="F24" s="323"/>
      <c r="G24" s="323"/>
      <c r="H24" s="323"/>
      <c r="I24" s="323"/>
      <c r="J24" s="323"/>
      <c r="K24" s="301">
        <v>0</v>
      </c>
      <c r="L24" s="301"/>
      <c r="M24" s="301"/>
      <c r="N24" s="324"/>
      <c r="O24" s="301">
        <v>0</v>
      </c>
      <c r="P24" s="301"/>
      <c r="Q24" s="301"/>
      <c r="R24" s="324"/>
      <c r="S24" s="301">
        <v>0</v>
      </c>
      <c r="T24" s="301"/>
      <c r="U24" s="301"/>
      <c r="V24" s="324"/>
      <c r="W24" s="304" t="s">
        <v>63</v>
      </c>
      <c r="X24" s="304"/>
      <c r="Y24" s="304"/>
      <c r="Z24" s="326"/>
      <c r="AA24" s="301">
        <v>0</v>
      </c>
      <c r="AB24" s="301"/>
      <c r="AC24" s="301"/>
      <c r="AD24" s="324"/>
      <c r="AE24" s="301">
        <v>0</v>
      </c>
      <c r="AF24" s="301"/>
      <c r="AG24" s="301"/>
      <c r="AH24" s="324"/>
      <c r="AI24" s="301">
        <v>0</v>
      </c>
      <c r="AJ24" s="301"/>
      <c r="AK24" s="301"/>
      <c r="AL24" s="324"/>
      <c r="AM24" s="301">
        <v>0</v>
      </c>
      <c r="AN24" s="301"/>
      <c r="AO24" s="301"/>
      <c r="AP24" s="301"/>
      <c r="AQ24" s="301">
        <v>0</v>
      </c>
      <c r="AR24" s="301"/>
      <c r="AS24" s="301"/>
      <c r="AT24" s="301"/>
      <c r="AU24" s="301">
        <v>0</v>
      </c>
      <c r="AV24" s="301"/>
      <c r="AW24" s="301"/>
      <c r="AX24" s="324"/>
      <c r="AY24" s="325">
        <f t="shared" si="0"/>
        <v>0</v>
      </c>
      <c r="AZ24" s="325"/>
      <c r="BA24" s="325"/>
      <c r="BB24" s="325"/>
      <c r="BH24" s="60" t="s">
        <v>77</v>
      </c>
    </row>
    <row r="25" spans="1:60" ht="18.75" x14ac:dyDescent="0.25">
      <c r="A25" s="109">
        <v>13</v>
      </c>
      <c r="B25" s="323" t="s">
        <v>63</v>
      </c>
      <c r="C25" s="323"/>
      <c r="D25" s="323"/>
      <c r="E25" s="323"/>
      <c r="F25" s="323"/>
      <c r="G25" s="323"/>
      <c r="H25" s="323"/>
      <c r="I25" s="323"/>
      <c r="J25" s="323"/>
      <c r="K25" s="301">
        <v>0</v>
      </c>
      <c r="L25" s="301"/>
      <c r="M25" s="301"/>
      <c r="N25" s="324"/>
      <c r="O25" s="301">
        <v>0</v>
      </c>
      <c r="P25" s="301"/>
      <c r="Q25" s="301"/>
      <c r="R25" s="324"/>
      <c r="S25" s="301">
        <v>0</v>
      </c>
      <c r="T25" s="301"/>
      <c r="U25" s="301"/>
      <c r="V25" s="324"/>
      <c r="W25" s="304" t="s">
        <v>63</v>
      </c>
      <c r="X25" s="304"/>
      <c r="Y25" s="304"/>
      <c r="Z25" s="326"/>
      <c r="AA25" s="301">
        <v>0</v>
      </c>
      <c r="AB25" s="301"/>
      <c r="AC25" s="301"/>
      <c r="AD25" s="324"/>
      <c r="AE25" s="301">
        <v>0</v>
      </c>
      <c r="AF25" s="301"/>
      <c r="AG25" s="301"/>
      <c r="AH25" s="324"/>
      <c r="AI25" s="301">
        <v>0</v>
      </c>
      <c r="AJ25" s="301"/>
      <c r="AK25" s="301"/>
      <c r="AL25" s="324"/>
      <c r="AM25" s="301">
        <v>0</v>
      </c>
      <c r="AN25" s="301"/>
      <c r="AO25" s="301"/>
      <c r="AP25" s="301"/>
      <c r="AQ25" s="301">
        <v>0</v>
      </c>
      <c r="AR25" s="301"/>
      <c r="AS25" s="301"/>
      <c r="AT25" s="301"/>
      <c r="AU25" s="301">
        <v>0</v>
      </c>
      <c r="AV25" s="301"/>
      <c r="AW25" s="301"/>
      <c r="AX25" s="324"/>
      <c r="AY25" s="325">
        <f t="shared" si="0"/>
        <v>0</v>
      </c>
      <c r="AZ25" s="325"/>
      <c r="BA25" s="325"/>
      <c r="BB25" s="325"/>
      <c r="BH25" s="60" t="s">
        <v>78</v>
      </c>
    </row>
    <row r="26" spans="1:60" ht="18.75" x14ac:dyDescent="0.25">
      <c r="A26" s="109">
        <v>14</v>
      </c>
      <c r="B26" s="323" t="s">
        <v>63</v>
      </c>
      <c r="C26" s="323"/>
      <c r="D26" s="323"/>
      <c r="E26" s="323"/>
      <c r="F26" s="323"/>
      <c r="G26" s="323"/>
      <c r="H26" s="323"/>
      <c r="I26" s="323"/>
      <c r="J26" s="323"/>
      <c r="K26" s="301">
        <v>0</v>
      </c>
      <c r="L26" s="301"/>
      <c r="M26" s="301"/>
      <c r="N26" s="324"/>
      <c r="O26" s="301">
        <v>0</v>
      </c>
      <c r="P26" s="301"/>
      <c r="Q26" s="301"/>
      <c r="R26" s="324"/>
      <c r="S26" s="301">
        <v>0</v>
      </c>
      <c r="T26" s="301"/>
      <c r="U26" s="301"/>
      <c r="V26" s="324"/>
      <c r="W26" s="304" t="s">
        <v>63</v>
      </c>
      <c r="X26" s="304"/>
      <c r="Y26" s="304"/>
      <c r="Z26" s="326"/>
      <c r="AA26" s="301">
        <v>0</v>
      </c>
      <c r="AB26" s="301"/>
      <c r="AC26" s="301"/>
      <c r="AD26" s="324"/>
      <c r="AE26" s="301">
        <v>0</v>
      </c>
      <c r="AF26" s="301"/>
      <c r="AG26" s="301"/>
      <c r="AH26" s="324"/>
      <c r="AI26" s="301">
        <v>0</v>
      </c>
      <c r="AJ26" s="301"/>
      <c r="AK26" s="301"/>
      <c r="AL26" s="324"/>
      <c r="AM26" s="301">
        <v>0</v>
      </c>
      <c r="AN26" s="301"/>
      <c r="AO26" s="301"/>
      <c r="AP26" s="301"/>
      <c r="AQ26" s="301">
        <v>0</v>
      </c>
      <c r="AR26" s="301"/>
      <c r="AS26" s="301"/>
      <c r="AT26" s="301"/>
      <c r="AU26" s="301">
        <v>0</v>
      </c>
      <c r="AV26" s="301"/>
      <c r="AW26" s="301"/>
      <c r="AX26" s="324"/>
      <c r="AY26" s="325">
        <f t="shared" si="0"/>
        <v>0</v>
      </c>
      <c r="AZ26" s="325"/>
      <c r="BA26" s="325"/>
      <c r="BB26" s="325"/>
      <c r="BH26" s="60" t="s">
        <v>79</v>
      </c>
    </row>
    <row r="27" spans="1:60" ht="18.75" x14ac:dyDescent="0.25">
      <c r="A27" s="109">
        <v>15</v>
      </c>
      <c r="B27" s="323" t="s">
        <v>63</v>
      </c>
      <c r="C27" s="323"/>
      <c r="D27" s="323"/>
      <c r="E27" s="323"/>
      <c r="F27" s="323"/>
      <c r="G27" s="323"/>
      <c r="H27" s="323"/>
      <c r="I27" s="323"/>
      <c r="J27" s="323"/>
      <c r="K27" s="301" t="s">
        <v>63</v>
      </c>
      <c r="L27" s="301"/>
      <c r="M27" s="301"/>
      <c r="N27" s="324"/>
      <c r="O27" s="301" t="s">
        <v>63</v>
      </c>
      <c r="P27" s="301"/>
      <c r="Q27" s="301"/>
      <c r="R27" s="324"/>
      <c r="S27" s="301" t="s">
        <v>63</v>
      </c>
      <c r="T27" s="301"/>
      <c r="U27" s="301"/>
      <c r="V27" s="324"/>
      <c r="W27" s="304" t="s">
        <v>63</v>
      </c>
      <c r="X27" s="304"/>
      <c r="Y27" s="304"/>
      <c r="Z27" s="326"/>
      <c r="AA27" s="301">
        <v>0</v>
      </c>
      <c r="AB27" s="301"/>
      <c r="AC27" s="301"/>
      <c r="AD27" s="324"/>
      <c r="AE27" s="301">
        <v>0</v>
      </c>
      <c r="AF27" s="301"/>
      <c r="AG27" s="301"/>
      <c r="AH27" s="324"/>
      <c r="AI27" s="301">
        <v>0</v>
      </c>
      <c r="AJ27" s="301"/>
      <c r="AK27" s="301"/>
      <c r="AL27" s="324"/>
      <c r="AM27" s="301">
        <v>0</v>
      </c>
      <c r="AN27" s="301"/>
      <c r="AO27" s="301"/>
      <c r="AP27" s="301"/>
      <c r="AQ27" s="301">
        <v>0</v>
      </c>
      <c r="AR27" s="301"/>
      <c r="AS27" s="301"/>
      <c r="AT27" s="301"/>
      <c r="AU27" s="301">
        <v>0</v>
      </c>
      <c r="AV27" s="301"/>
      <c r="AW27" s="301"/>
      <c r="AX27" s="324"/>
      <c r="AY27" s="325">
        <f t="shared" si="0"/>
        <v>0</v>
      </c>
      <c r="AZ27" s="325"/>
      <c r="BA27" s="325"/>
      <c r="BB27" s="325"/>
      <c r="BH27" s="60" t="s">
        <v>80</v>
      </c>
    </row>
    <row r="28" spans="1:60" ht="18.75" x14ac:dyDescent="0.25">
      <c r="A28" s="109">
        <v>16</v>
      </c>
      <c r="B28" s="323" t="s">
        <v>63</v>
      </c>
      <c r="C28" s="323"/>
      <c r="D28" s="323"/>
      <c r="E28" s="323"/>
      <c r="F28" s="323"/>
      <c r="G28" s="323"/>
      <c r="H28" s="323"/>
      <c r="I28" s="323"/>
      <c r="J28" s="323"/>
      <c r="K28" s="301" t="s">
        <v>63</v>
      </c>
      <c r="L28" s="301"/>
      <c r="M28" s="301"/>
      <c r="N28" s="324"/>
      <c r="O28" s="301" t="s">
        <v>63</v>
      </c>
      <c r="P28" s="301"/>
      <c r="Q28" s="301"/>
      <c r="R28" s="324"/>
      <c r="S28" s="301" t="s">
        <v>63</v>
      </c>
      <c r="T28" s="301"/>
      <c r="U28" s="301"/>
      <c r="V28" s="324"/>
      <c r="W28" s="304" t="s">
        <v>63</v>
      </c>
      <c r="X28" s="304"/>
      <c r="Y28" s="304"/>
      <c r="Z28" s="326"/>
      <c r="AA28" s="301">
        <v>0</v>
      </c>
      <c r="AB28" s="301"/>
      <c r="AC28" s="301"/>
      <c r="AD28" s="324"/>
      <c r="AE28" s="301">
        <v>0</v>
      </c>
      <c r="AF28" s="301"/>
      <c r="AG28" s="301"/>
      <c r="AH28" s="324"/>
      <c r="AI28" s="301">
        <v>0</v>
      </c>
      <c r="AJ28" s="301"/>
      <c r="AK28" s="301"/>
      <c r="AL28" s="324"/>
      <c r="AM28" s="301">
        <v>0</v>
      </c>
      <c r="AN28" s="301"/>
      <c r="AO28" s="301"/>
      <c r="AP28" s="301"/>
      <c r="AQ28" s="301">
        <v>0</v>
      </c>
      <c r="AR28" s="301"/>
      <c r="AS28" s="301"/>
      <c r="AT28" s="301"/>
      <c r="AU28" s="301">
        <v>0</v>
      </c>
      <c r="AV28" s="301"/>
      <c r="AW28" s="301"/>
      <c r="AX28" s="324"/>
      <c r="AY28" s="325">
        <f t="shared" si="0"/>
        <v>0</v>
      </c>
      <c r="AZ28" s="325"/>
      <c r="BA28" s="325"/>
      <c r="BB28" s="325"/>
      <c r="BH28" s="97" t="s">
        <v>19</v>
      </c>
    </row>
    <row r="29" spans="1:60" ht="18.75" x14ac:dyDescent="0.25">
      <c r="A29" s="109">
        <v>17</v>
      </c>
      <c r="B29" s="323" t="s">
        <v>63</v>
      </c>
      <c r="C29" s="323"/>
      <c r="D29" s="323"/>
      <c r="E29" s="323"/>
      <c r="F29" s="323"/>
      <c r="G29" s="323"/>
      <c r="H29" s="323"/>
      <c r="I29" s="323"/>
      <c r="J29" s="323"/>
      <c r="K29" s="301" t="s">
        <v>63</v>
      </c>
      <c r="L29" s="301"/>
      <c r="M29" s="301"/>
      <c r="N29" s="324"/>
      <c r="O29" s="301" t="s">
        <v>63</v>
      </c>
      <c r="P29" s="301"/>
      <c r="Q29" s="301"/>
      <c r="R29" s="324"/>
      <c r="S29" s="301" t="s">
        <v>63</v>
      </c>
      <c r="T29" s="301"/>
      <c r="U29" s="301"/>
      <c r="V29" s="324"/>
      <c r="W29" s="304" t="s">
        <v>63</v>
      </c>
      <c r="X29" s="304"/>
      <c r="Y29" s="304"/>
      <c r="Z29" s="326"/>
      <c r="AA29" s="301">
        <v>0</v>
      </c>
      <c r="AB29" s="301"/>
      <c r="AC29" s="301"/>
      <c r="AD29" s="324"/>
      <c r="AE29" s="301" t="s">
        <v>63</v>
      </c>
      <c r="AF29" s="301"/>
      <c r="AG29" s="301"/>
      <c r="AH29" s="324"/>
      <c r="AI29" s="301" t="s">
        <v>63</v>
      </c>
      <c r="AJ29" s="301"/>
      <c r="AK29" s="301"/>
      <c r="AL29" s="324"/>
      <c r="AM29" s="301" t="s">
        <v>63</v>
      </c>
      <c r="AN29" s="301"/>
      <c r="AO29" s="301"/>
      <c r="AP29" s="301"/>
      <c r="AQ29" s="301" t="s">
        <v>63</v>
      </c>
      <c r="AR29" s="301"/>
      <c r="AS29" s="301"/>
      <c r="AT29" s="301"/>
      <c r="AU29" s="301" t="s">
        <v>63</v>
      </c>
      <c r="AV29" s="301"/>
      <c r="AW29" s="301"/>
      <c r="AX29" s="324"/>
      <c r="AY29" s="325">
        <f t="shared" si="0"/>
        <v>0</v>
      </c>
      <c r="AZ29" s="325"/>
      <c r="BA29" s="325"/>
      <c r="BB29" s="325"/>
      <c r="BH29" s="60" t="s">
        <v>81</v>
      </c>
    </row>
    <row r="30" spans="1:60" ht="18.75" x14ac:dyDescent="0.25">
      <c r="A30" s="109">
        <v>18</v>
      </c>
      <c r="B30" s="323" t="s">
        <v>63</v>
      </c>
      <c r="C30" s="323"/>
      <c r="D30" s="323"/>
      <c r="E30" s="323"/>
      <c r="F30" s="323"/>
      <c r="G30" s="323"/>
      <c r="H30" s="323"/>
      <c r="I30" s="323"/>
      <c r="J30" s="323"/>
      <c r="K30" s="301" t="s">
        <v>63</v>
      </c>
      <c r="L30" s="301"/>
      <c r="M30" s="301"/>
      <c r="N30" s="324"/>
      <c r="O30" s="301" t="s">
        <v>63</v>
      </c>
      <c r="P30" s="301"/>
      <c r="Q30" s="301"/>
      <c r="R30" s="324"/>
      <c r="S30" s="301" t="s">
        <v>63</v>
      </c>
      <c r="T30" s="301"/>
      <c r="U30" s="301"/>
      <c r="V30" s="324"/>
      <c r="W30" s="304" t="s">
        <v>63</v>
      </c>
      <c r="X30" s="304"/>
      <c r="Y30" s="304"/>
      <c r="Z30" s="326"/>
      <c r="AA30" s="301" t="s">
        <v>63</v>
      </c>
      <c r="AB30" s="301"/>
      <c r="AC30" s="301"/>
      <c r="AD30" s="324"/>
      <c r="AE30" s="301" t="s">
        <v>63</v>
      </c>
      <c r="AF30" s="301"/>
      <c r="AG30" s="301"/>
      <c r="AH30" s="324"/>
      <c r="AI30" s="301" t="s">
        <v>63</v>
      </c>
      <c r="AJ30" s="301"/>
      <c r="AK30" s="301"/>
      <c r="AL30" s="324"/>
      <c r="AM30" s="301" t="s">
        <v>63</v>
      </c>
      <c r="AN30" s="301"/>
      <c r="AO30" s="301"/>
      <c r="AP30" s="301"/>
      <c r="AQ30" s="301" t="s">
        <v>63</v>
      </c>
      <c r="AR30" s="301"/>
      <c r="AS30" s="301"/>
      <c r="AT30" s="301"/>
      <c r="AU30" s="301" t="s">
        <v>63</v>
      </c>
      <c r="AV30" s="301"/>
      <c r="AW30" s="301"/>
      <c r="AX30" s="324"/>
      <c r="AY30" s="325">
        <f t="shared" si="0"/>
        <v>0</v>
      </c>
      <c r="AZ30" s="325"/>
      <c r="BA30" s="325"/>
      <c r="BB30" s="325"/>
      <c r="BH30" s="60" t="s">
        <v>82</v>
      </c>
    </row>
    <row r="31" spans="1:60" ht="18.75" x14ac:dyDescent="0.25">
      <c r="A31" s="109">
        <v>19</v>
      </c>
      <c r="B31" s="323" t="s">
        <v>63</v>
      </c>
      <c r="C31" s="323"/>
      <c r="D31" s="323"/>
      <c r="E31" s="323"/>
      <c r="F31" s="323"/>
      <c r="G31" s="323"/>
      <c r="H31" s="323"/>
      <c r="I31" s="323"/>
      <c r="J31" s="323"/>
      <c r="K31" s="301" t="s">
        <v>63</v>
      </c>
      <c r="L31" s="301"/>
      <c r="M31" s="301"/>
      <c r="N31" s="324"/>
      <c r="O31" s="301" t="s">
        <v>63</v>
      </c>
      <c r="P31" s="301"/>
      <c r="Q31" s="301"/>
      <c r="R31" s="324"/>
      <c r="S31" s="301" t="s">
        <v>63</v>
      </c>
      <c r="T31" s="301"/>
      <c r="U31" s="301"/>
      <c r="V31" s="324"/>
      <c r="W31" s="304" t="s">
        <v>63</v>
      </c>
      <c r="X31" s="304"/>
      <c r="Y31" s="304"/>
      <c r="Z31" s="326"/>
      <c r="AA31" s="301" t="s">
        <v>63</v>
      </c>
      <c r="AB31" s="301"/>
      <c r="AC31" s="301"/>
      <c r="AD31" s="324"/>
      <c r="AE31" s="301" t="s">
        <v>63</v>
      </c>
      <c r="AF31" s="301"/>
      <c r="AG31" s="301"/>
      <c r="AH31" s="324"/>
      <c r="AI31" s="301" t="s">
        <v>63</v>
      </c>
      <c r="AJ31" s="301"/>
      <c r="AK31" s="301"/>
      <c r="AL31" s="324"/>
      <c r="AM31" s="301" t="s">
        <v>63</v>
      </c>
      <c r="AN31" s="301"/>
      <c r="AO31" s="301"/>
      <c r="AP31" s="301"/>
      <c r="AQ31" s="301" t="s">
        <v>63</v>
      </c>
      <c r="AR31" s="301"/>
      <c r="AS31" s="301"/>
      <c r="AT31" s="301"/>
      <c r="AU31" s="301" t="s">
        <v>63</v>
      </c>
      <c r="AV31" s="301"/>
      <c r="AW31" s="301"/>
      <c r="AX31" s="324"/>
      <c r="AY31" s="325">
        <f t="shared" si="0"/>
        <v>0</v>
      </c>
      <c r="AZ31" s="325"/>
      <c r="BA31" s="325"/>
      <c r="BB31" s="325"/>
      <c r="BH31" s="60" t="s">
        <v>83</v>
      </c>
    </row>
    <row r="32" spans="1:60" ht="18.75" x14ac:dyDescent="0.25">
      <c r="A32" s="109">
        <v>20</v>
      </c>
      <c r="B32" s="323" t="s">
        <v>63</v>
      </c>
      <c r="C32" s="323"/>
      <c r="D32" s="323"/>
      <c r="E32" s="323"/>
      <c r="F32" s="323"/>
      <c r="G32" s="323"/>
      <c r="H32" s="323"/>
      <c r="I32" s="323"/>
      <c r="J32" s="323"/>
      <c r="K32" s="301" t="s">
        <v>63</v>
      </c>
      <c r="L32" s="301"/>
      <c r="M32" s="301"/>
      <c r="N32" s="324"/>
      <c r="O32" s="301" t="s">
        <v>63</v>
      </c>
      <c r="P32" s="301"/>
      <c r="Q32" s="301"/>
      <c r="R32" s="324"/>
      <c r="S32" s="301" t="s">
        <v>63</v>
      </c>
      <c r="T32" s="301"/>
      <c r="U32" s="301"/>
      <c r="V32" s="324"/>
      <c r="W32" s="304" t="s">
        <v>63</v>
      </c>
      <c r="X32" s="304"/>
      <c r="Y32" s="304"/>
      <c r="Z32" s="326"/>
      <c r="AA32" s="301" t="s">
        <v>63</v>
      </c>
      <c r="AB32" s="301"/>
      <c r="AC32" s="301"/>
      <c r="AD32" s="324"/>
      <c r="AE32" s="301" t="s">
        <v>63</v>
      </c>
      <c r="AF32" s="301"/>
      <c r="AG32" s="301"/>
      <c r="AH32" s="324"/>
      <c r="AI32" s="301" t="s">
        <v>63</v>
      </c>
      <c r="AJ32" s="301"/>
      <c r="AK32" s="301"/>
      <c r="AL32" s="324"/>
      <c r="AM32" s="301" t="s">
        <v>63</v>
      </c>
      <c r="AN32" s="301"/>
      <c r="AO32" s="301"/>
      <c r="AP32" s="301"/>
      <c r="AQ32" s="301" t="s">
        <v>63</v>
      </c>
      <c r="AR32" s="301"/>
      <c r="AS32" s="301"/>
      <c r="AT32" s="301"/>
      <c r="AU32" s="301" t="s">
        <v>63</v>
      </c>
      <c r="AV32" s="301"/>
      <c r="AW32" s="301"/>
      <c r="AX32" s="324"/>
      <c r="AY32" s="325">
        <f t="shared" si="0"/>
        <v>0</v>
      </c>
      <c r="AZ32" s="325"/>
      <c r="BA32" s="325"/>
      <c r="BB32" s="325"/>
      <c r="BH32" s="97" t="s">
        <v>22</v>
      </c>
    </row>
    <row r="33" spans="1:60" ht="18.75" x14ac:dyDescent="0.25">
      <c r="A33" s="109">
        <v>21</v>
      </c>
      <c r="B33" s="323" t="s">
        <v>63</v>
      </c>
      <c r="C33" s="323"/>
      <c r="D33" s="323"/>
      <c r="E33" s="323"/>
      <c r="F33" s="323"/>
      <c r="G33" s="323"/>
      <c r="H33" s="323"/>
      <c r="I33" s="323"/>
      <c r="J33" s="323"/>
      <c r="K33" s="301" t="s">
        <v>63</v>
      </c>
      <c r="L33" s="301"/>
      <c r="M33" s="301"/>
      <c r="N33" s="324"/>
      <c r="O33" s="301" t="s">
        <v>63</v>
      </c>
      <c r="P33" s="301"/>
      <c r="Q33" s="301"/>
      <c r="R33" s="324"/>
      <c r="S33" s="301" t="s">
        <v>63</v>
      </c>
      <c r="T33" s="301"/>
      <c r="U33" s="301"/>
      <c r="V33" s="324"/>
      <c r="W33" s="304" t="s">
        <v>63</v>
      </c>
      <c r="X33" s="304"/>
      <c r="Y33" s="304"/>
      <c r="Z33" s="326"/>
      <c r="AA33" s="301" t="s">
        <v>63</v>
      </c>
      <c r="AB33" s="301"/>
      <c r="AC33" s="301"/>
      <c r="AD33" s="324"/>
      <c r="AE33" s="301" t="s">
        <v>63</v>
      </c>
      <c r="AF33" s="301"/>
      <c r="AG33" s="301"/>
      <c r="AH33" s="324"/>
      <c r="AI33" s="301" t="s">
        <v>63</v>
      </c>
      <c r="AJ33" s="301"/>
      <c r="AK33" s="301"/>
      <c r="AL33" s="324"/>
      <c r="AM33" s="301" t="s">
        <v>63</v>
      </c>
      <c r="AN33" s="301"/>
      <c r="AO33" s="301"/>
      <c r="AP33" s="301"/>
      <c r="AQ33" s="301" t="s">
        <v>63</v>
      </c>
      <c r="AR33" s="301"/>
      <c r="AS33" s="301"/>
      <c r="AT33" s="301"/>
      <c r="AU33" s="301" t="s">
        <v>63</v>
      </c>
      <c r="AV33" s="301"/>
      <c r="AW33" s="301"/>
      <c r="AX33" s="324"/>
      <c r="AY33" s="325">
        <f t="shared" si="0"/>
        <v>0</v>
      </c>
      <c r="AZ33" s="325"/>
      <c r="BA33" s="325"/>
      <c r="BB33" s="325"/>
      <c r="BH33" s="60" t="s">
        <v>84</v>
      </c>
    </row>
    <row r="34" spans="1:60" ht="18.75" x14ac:dyDescent="0.25">
      <c r="A34" s="109">
        <v>22</v>
      </c>
      <c r="B34" s="323" t="s">
        <v>63</v>
      </c>
      <c r="C34" s="323"/>
      <c r="D34" s="323"/>
      <c r="E34" s="323"/>
      <c r="F34" s="323"/>
      <c r="G34" s="323"/>
      <c r="H34" s="323"/>
      <c r="I34" s="323"/>
      <c r="J34" s="323"/>
      <c r="K34" s="301" t="s">
        <v>63</v>
      </c>
      <c r="L34" s="301"/>
      <c r="M34" s="301"/>
      <c r="N34" s="324"/>
      <c r="O34" s="301" t="s">
        <v>63</v>
      </c>
      <c r="P34" s="301"/>
      <c r="Q34" s="301"/>
      <c r="R34" s="324"/>
      <c r="S34" s="301" t="s">
        <v>63</v>
      </c>
      <c r="T34" s="301"/>
      <c r="U34" s="301"/>
      <c r="V34" s="324"/>
      <c r="W34" s="304" t="s">
        <v>63</v>
      </c>
      <c r="X34" s="304"/>
      <c r="Y34" s="304"/>
      <c r="Z34" s="326"/>
      <c r="AA34" s="301" t="s">
        <v>63</v>
      </c>
      <c r="AB34" s="301"/>
      <c r="AC34" s="301"/>
      <c r="AD34" s="324"/>
      <c r="AE34" s="301" t="s">
        <v>63</v>
      </c>
      <c r="AF34" s="301"/>
      <c r="AG34" s="301"/>
      <c r="AH34" s="324"/>
      <c r="AI34" s="301" t="s">
        <v>63</v>
      </c>
      <c r="AJ34" s="301"/>
      <c r="AK34" s="301"/>
      <c r="AL34" s="324"/>
      <c r="AM34" s="301" t="s">
        <v>63</v>
      </c>
      <c r="AN34" s="301"/>
      <c r="AO34" s="301"/>
      <c r="AP34" s="301"/>
      <c r="AQ34" s="301" t="s">
        <v>63</v>
      </c>
      <c r="AR34" s="301"/>
      <c r="AS34" s="301"/>
      <c r="AT34" s="301"/>
      <c r="AU34" s="301" t="s">
        <v>63</v>
      </c>
      <c r="AV34" s="301"/>
      <c r="AW34" s="301"/>
      <c r="AX34" s="324"/>
      <c r="AY34" s="325">
        <f t="shared" si="0"/>
        <v>0</v>
      </c>
      <c r="AZ34" s="325"/>
      <c r="BA34" s="325"/>
      <c r="BB34" s="325"/>
      <c r="BH34" s="60" t="s">
        <v>85</v>
      </c>
    </row>
    <row r="35" spans="1:60" ht="18.75" x14ac:dyDescent="0.25">
      <c r="A35" s="109">
        <v>23</v>
      </c>
      <c r="B35" s="323" t="s">
        <v>63</v>
      </c>
      <c r="C35" s="323"/>
      <c r="D35" s="323"/>
      <c r="E35" s="323"/>
      <c r="F35" s="323"/>
      <c r="G35" s="323"/>
      <c r="H35" s="323"/>
      <c r="I35" s="323"/>
      <c r="J35" s="323"/>
      <c r="K35" s="301" t="s">
        <v>63</v>
      </c>
      <c r="L35" s="301"/>
      <c r="M35" s="301"/>
      <c r="N35" s="324"/>
      <c r="O35" s="301" t="s">
        <v>63</v>
      </c>
      <c r="P35" s="301"/>
      <c r="Q35" s="301"/>
      <c r="R35" s="324"/>
      <c r="S35" s="301" t="s">
        <v>63</v>
      </c>
      <c r="T35" s="301"/>
      <c r="U35" s="301"/>
      <c r="V35" s="324"/>
      <c r="W35" s="304" t="s">
        <v>63</v>
      </c>
      <c r="X35" s="304"/>
      <c r="Y35" s="304"/>
      <c r="Z35" s="326"/>
      <c r="AA35" s="301" t="s">
        <v>63</v>
      </c>
      <c r="AB35" s="301"/>
      <c r="AC35" s="301"/>
      <c r="AD35" s="324"/>
      <c r="AE35" s="301" t="s">
        <v>63</v>
      </c>
      <c r="AF35" s="301"/>
      <c r="AG35" s="301"/>
      <c r="AH35" s="324"/>
      <c r="AI35" s="301" t="s">
        <v>63</v>
      </c>
      <c r="AJ35" s="301"/>
      <c r="AK35" s="301"/>
      <c r="AL35" s="324"/>
      <c r="AM35" s="301" t="s">
        <v>63</v>
      </c>
      <c r="AN35" s="301"/>
      <c r="AO35" s="301"/>
      <c r="AP35" s="301"/>
      <c r="AQ35" s="301" t="s">
        <v>63</v>
      </c>
      <c r="AR35" s="301"/>
      <c r="AS35" s="301"/>
      <c r="AT35" s="301"/>
      <c r="AU35" s="301" t="s">
        <v>63</v>
      </c>
      <c r="AV35" s="301"/>
      <c r="AW35" s="301"/>
      <c r="AX35" s="324"/>
      <c r="AY35" s="325">
        <f t="shared" si="0"/>
        <v>0</v>
      </c>
      <c r="AZ35" s="325"/>
      <c r="BA35" s="325"/>
      <c r="BB35" s="325"/>
      <c r="BH35" s="60" t="s">
        <v>86</v>
      </c>
    </row>
    <row r="36" spans="1:60" ht="18.75" x14ac:dyDescent="0.25">
      <c r="A36" s="109">
        <v>24</v>
      </c>
      <c r="B36" s="323" t="s">
        <v>63</v>
      </c>
      <c r="C36" s="323"/>
      <c r="D36" s="323"/>
      <c r="E36" s="323"/>
      <c r="F36" s="323"/>
      <c r="G36" s="323"/>
      <c r="H36" s="323"/>
      <c r="I36" s="323"/>
      <c r="J36" s="323"/>
      <c r="K36" s="301" t="s">
        <v>63</v>
      </c>
      <c r="L36" s="301"/>
      <c r="M36" s="301"/>
      <c r="N36" s="324"/>
      <c r="O36" s="301" t="s">
        <v>63</v>
      </c>
      <c r="P36" s="301"/>
      <c r="Q36" s="301"/>
      <c r="R36" s="324"/>
      <c r="S36" s="301" t="s">
        <v>63</v>
      </c>
      <c r="T36" s="301"/>
      <c r="U36" s="301"/>
      <c r="V36" s="324"/>
      <c r="W36" s="304" t="s">
        <v>63</v>
      </c>
      <c r="X36" s="304"/>
      <c r="Y36" s="304"/>
      <c r="Z36" s="326"/>
      <c r="AA36" s="301" t="s">
        <v>63</v>
      </c>
      <c r="AB36" s="301"/>
      <c r="AC36" s="301"/>
      <c r="AD36" s="324"/>
      <c r="AE36" s="301" t="s">
        <v>63</v>
      </c>
      <c r="AF36" s="301"/>
      <c r="AG36" s="301"/>
      <c r="AH36" s="324"/>
      <c r="AI36" s="301" t="s">
        <v>63</v>
      </c>
      <c r="AJ36" s="301"/>
      <c r="AK36" s="301"/>
      <c r="AL36" s="324"/>
      <c r="AM36" s="301" t="s">
        <v>63</v>
      </c>
      <c r="AN36" s="301"/>
      <c r="AO36" s="301"/>
      <c r="AP36" s="301"/>
      <c r="AQ36" s="301" t="s">
        <v>63</v>
      </c>
      <c r="AR36" s="301"/>
      <c r="AS36" s="301"/>
      <c r="AT36" s="301"/>
      <c r="AU36" s="301" t="s">
        <v>63</v>
      </c>
      <c r="AV36" s="301"/>
      <c r="AW36" s="301"/>
      <c r="AX36" s="324"/>
      <c r="AY36" s="325">
        <f t="shared" si="0"/>
        <v>0</v>
      </c>
      <c r="AZ36" s="325"/>
      <c r="BA36" s="325"/>
      <c r="BB36" s="325"/>
      <c r="BH36" s="60" t="s">
        <v>87</v>
      </c>
    </row>
    <row r="37" spans="1:60" ht="18.75" x14ac:dyDescent="0.25">
      <c r="A37" s="109">
        <v>25</v>
      </c>
      <c r="B37" s="323" t="s">
        <v>63</v>
      </c>
      <c r="C37" s="323"/>
      <c r="D37" s="323"/>
      <c r="E37" s="323"/>
      <c r="F37" s="323"/>
      <c r="G37" s="323"/>
      <c r="H37" s="323"/>
      <c r="I37" s="323"/>
      <c r="J37" s="323"/>
      <c r="K37" s="301" t="s">
        <v>63</v>
      </c>
      <c r="L37" s="301"/>
      <c r="M37" s="301"/>
      <c r="N37" s="324"/>
      <c r="O37" s="301" t="s">
        <v>63</v>
      </c>
      <c r="P37" s="301"/>
      <c r="Q37" s="301"/>
      <c r="R37" s="324"/>
      <c r="S37" s="301" t="s">
        <v>63</v>
      </c>
      <c r="T37" s="301"/>
      <c r="U37" s="301"/>
      <c r="V37" s="324"/>
      <c r="W37" s="304" t="s">
        <v>63</v>
      </c>
      <c r="X37" s="304"/>
      <c r="Y37" s="304"/>
      <c r="Z37" s="326"/>
      <c r="AA37" s="301" t="s">
        <v>63</v>
      </c>
      <c r="AB37" s="301"/>
      <c r="AC37" s="301"/>
      <c r="AD37" s="324"/>
      <c r="AE37" s="301" t="s">
        <v>63</v>
      </c>
      <c r="AF37" s="301"/>
      <c r="AG37" s="301"/>
      <c r="AH37" s="324"/>
      <c r="AI37" s="301" t="s">
        <v>63</v>
      </c>
      <c r="AJ37" s="301"/>
      <c r="AK37" s="301"/>
      <c r="AL37" s="324"/>
      <c r="AM37" s="301" t="s">
        <v>63</v>
      </c>
      <c r="AN37" s="301"/>
      <c r="AO37" s="301"/>
      <c r="AP37" s="301"/>
      <c r="AQ37" s="301" t="s">
        <v>63</v>
      </c>
      <c r="AR37" s="301"/>
      <c r="AS37" s="301"/>
      <c r="AT37" s="301"/>
      <c r="AU37" s="301" t="s">
        <v>63</v>
      </c>
      <c r="AV37" s="301"/>
      <c r="AW37" s="301"/>
      <c r="AX37" s="324"/>
      <c r="AY37" s="325">
        <f t="shared" si="0"/>
        <v>0</v>
      </c>
      <c r="AZ37" s="325"/>
      <c r="BA37" s="325"/>
      <c r="BB37" s="325"/>
      <c r="BH37" s="60" t="s">
        <v>26</v>
      </c>
    </row>
    <row r="38" spans="1:60" ht="18.75" x14ac:dyDescent="0.25">
      <c r="A38" s="109">
        <v>26</v>
      </c>
      <c r="B38" s="323" t="s">
        <v>63</v>
      </c>
      <c r="C38" s="323"/>
      <c r="D38" s="323"/>
      <c r="E38" s="323"/>
      <c r="F38" s="323"/>
      <c r="G38" s="323"/>
      <c r="H38" s="323"/>
      <c r="I38" s="323"/>
      <c r="J38" s="323"/>
      <c r="K38" s="301" t="s">
        <v>63</v>
      </c>
      <c r="L38" s="301"/>
      <c r="M38" s="301"/>
      <c r="N38" s="324"/>
      <c r="O38" s="301" t="s">
        <v>63</v>
      </c>
      <c r="P38" s="301"/>
      <c r="Q38" s="301"/>
      <c r="R38" s="324"/>
      <c r="S38" s="301" t="s">
        <v>63</v>
      </c>
      <c r="T38" s="301"/>
      <c r="U38" s="301"/>
      <c r="V38" s="324"/>
      <c r="W38" s="304" t="s">
        <v>63</v>
      </c>
      <c r="X38" s="304"/>
      <c r="Y38" s="304"/>
      <c r="Z38" s="326"/>
      <c r="AA38" s="301" t="s">
        <v>63</v>
      </c>
      <c r="AB38" s="301"/>
      <c r="AC38" s="301"/>
      <c r="AD38" s="324"/>
      <c r="AE38" s="301" t="s">
        <v>63</v>
      </c>
      <c r="AF38" s="301"/>
      <c r="AG38" s="301"/>
      <c r="AH38" s="324"/>
      <c r="AI38" s="301" t="s">
        <v>63</v>
      </c>
      <c r="AJ38" s="301"/>
      <c r="AK38" s="301"/>
      <c r="AL38" s="324"/>
      <c r="AM38" s="301" t="s">
        <v>63</v>
      </c>
      <c r="AN38" s="301"/>
      <c r="AO38" s="301"/>
      <c r="AP38" s="301"/>
      <c r="AQ38" s="301" t="s">
        <v>63</v>
      </c>
      <c r="AR38" s="301"/>
      <c r="AS38" s="301"/>
      <c r="AT38" s="301"/>
      <c r="AU38" s="301" t="s">
        <v>63</v>
      </c>
      <c r="AV38" s="301"/>
      <c r="AW38" s="301"/>
      <c r="AX38" s="324"/>
      <c r="AY38" s="325">
        <f t="shared" si="0"/>
        <v>0</v>
      </c>
      <c r="AZ38" s="325"/>
      <c r="BA38" s="325"/>
      <c r="BB38" s="325"/>
      <c r="BH38" s="60" t="s">
        <v>88</v>
      </c>
    </row>
    <row r="39" spans="1:60" ht="18.75" x14ac:dyDescent="0.25">
      <c r="A39" s="109">
        <v>27</v>
      </c>
      <c r="B39" s="323" t="s">
        <v>63</v>
      </c>
      <c r="C39" s="323"/>
      <c r="D39" s="323"/>
      <c r="E39" s="323"/>
      <c r="F39" s="323"/>
      <c r="G39" s="323"/>
      <c r="H39" s="323"/>
      <c r="I39" s="323"/>
      <c r="J39" s="323"/>
      <c r="K39" s="301" t="s">
        <v>63</v>
      </c>
      <c r="L39" s="301"/>
      <c r="M39" s="301"/>
      <c r="N39" s="324"/>
      <c r="O39" s="301" t="s">
        <v>63</v>
      </c>
      <c r="P39" s="301"/>
      <c r="Q39" s="301"/>
      <c r="R39" s="324"/>
      <c r="S39" s="301" t="s">
        <v>63</v>
      </c>
      <c r="T39" s="301"/>
      <c r="U39" s="301"/>
      <c r="V39" s="324"/>
      <c r="W39" s="304" t="s">
        <v>63</v>
      </c>
      <c r="X39" s="304"/>
      <c r="Y39" s="304"/>
      <c r="Z39" s="326"/>
      <c r="AA39" s="301" t="s">
        <v>63</v>
      </c>
      <c r="AB39" s="301"/>
      <c r="AC39" s="301"/>
      <c r="AD39" s="324"/>
      <c r="AE39" s="301" t="s">
        <v>63</v>
      </c>
      <c r="AF39" s="301"/>
      <c r="AG39" s="301"/>
      <c r="AH39" s="324"/>
      <c r="AI39" s="301" t="s">
        <v>63</v>
      </c>
      <c r="AJ39" s="301"/>
      <c r="AK39" s="301"/>
      <c r="AL39" s="324"/>
      <c r="AM39" s="301" t="s">
        <v>63</v>
      </c>
      <c r="AN39" s="301"/>
      <c r="AO39" s="301"/>
      <c r="AP39" s="301"/>
      <c r="AQ39" s="301" t="s">
        <v>63</v>
      </c>
      <c r="AR39" s="301"/>
      <c r="AS39" s="301"/>
      <c r="AT39" s="301"/>
      <c r="AU39" s="301" t="s">
        <v>63</v>
      </c>
      <c r="AV39" s="301"/>
      <c r="AW39" s="301"/>
      <c r="AX39" s="324"/>
      <c r="AY39" s="325">
        <f t="shared" si="0"/>
        <v>0</v>
      </c>
      <c r="AZ39" s="325"/>
      <c r="BA39" s="325"/>
      <c r="BB39" s="325"/>
      <c r="BH39" s="60" t="s">
        <v>89</v>
      </c>
    </row>
    <row r="40" spans="1:60" ht="18.75" x14ac:dyDescent="0.25">
      <c r="A40" s="109">
        <v>28</v>
      </c>
      <c r="B40" s="323" t="s">
        <v>63</v>
      </c>
      <c r="C40" s="323"/>
      <c r="D40" s="323"/>
      <c r="E40" s="323"/>
      <c r="F40" s="323"/>
      <c r="G40" s="323"/>
      <c r="H40" s="323"/>
      <c r="I40" s="323"/>
      <c r="J40" s="323"/>
      <c r="K40" s="301" t="s">
        <v>63</v>
      </c>
      <c r="L40" s="301"/>
      <c r="M40" s="301"/>
      <c r="N40" s="324"/>
      <c r="O40" s="301" t="s">
        <v>63</v>
      </c>
      <c r="P40" s="301"/>
      <c r="Q40" s="301"/>
      <c r="R40" s="324"/>
      <c r="S40" s="301" t="s">
        <v>63</v>
      </c>
      <c r="T40" s="301"/>
      <c r="U40" s="301"/>
      <c r="V40" s="324"/>
      <c r="W40" s="304" t="s">
        <v>63</v>
      </c>
      <c r="X40" s="304"/>
      <c r="Y40" s="304"/>
      <c r="Z40" s="326"/>
      <c r="AA40" s="301" t="s">
        <v>63</v>
      </c>
      <c r="AB40" s="301"/>
      <c r="AC40" s="301"/>
      <c r="AD40" s="324"/>
      <c r="AE40" s="301" t="s">
        <v>63</v>
      </c>
      <c r="AF40" s="301"/>
      <c r="AG40" s="301"/>
      <c r="AH40" s="324"/>
      <c r="AI40" s="301" t="s">
        <v>63</v>
      </c>
      <c r="AJ40" s="301"/>
      <c r="AK40" s="301"/>
      <c r="AL40" s="324"/>
      <c r="AM40" s="301" t="s">
        <v>63</v>
      </c>
      <c r="AN40" s="301"/>
      <c r="AO40" s="301"/>
      <c r="AP40" s="301"/>
      <c r="AQ40" s="301" t="s">
        <v>63</v>
      </c>
      <c r="AR40" s="301"/>
      <c r="AS40" s="301"/>
      <c r="AT40" s="301"/>
      <c r="AU40" s="301" t="s">
        <v>63</v>
      </c>
      <c r="AV40" s="301"/>
      <c r="AW40" s="301"/>
      <c r="AX40" s="324"/>
      <c r="AY40" s="325">
        <f t="shared" si="0"/>
        <v>0</v>
      </c>
      <c r="AZ40" s="325"/>
      <c r="BA40" s="325"/>
      <c r="BB40" s="325"/>
      <c r="BH40" s="60" t="s">
        <v>90</v>
      </c>
    </row>
    <row r="41" spans="1:60" ht="18.75" x14ac:dyDescent="0.25">
      <c r="A41" s="109">
        <v>29</v>
      </c>
      <c r="B41" s="323" t="s">
        <v>63</v>
      </c>
      <c r="C41" s="323"/>
      <c r="D41" s="323"/>
      <c r="E41" s="323"/>
      <c r="F41" s="323"/>
      <c r="G41" s="323"/>
      <c r="H41" s="323"/>
      <c r="I41" s="323"/>
      <c r="J41" s="323"/>
      <c r="K41" s="301" t="s">
        <v>63</v>
      </c>
      <c r="L41" s="301"/>
      <c r="M41" s="301"/>
      <c r="N41" s="324"/>
      <c r="O41" s="301" t="s">
        <v>63</v>
      </c>
      <c r="P41" s="301"/>
      <c r="Q41" s="301"/>
      <c r="R41" s="324"/>
      <c r="S41" s="301" t="s">
        <v>63</v>
      </c>
      <c r="T41" s="301"/>
      <c r="U41" s="301"/>
      <c r="V41" s="324"/>
      <c r="W41" s="304" t="s">
        <v>63</v>
      </c>
      <c r="X41" s="304"/>
      <c r="Y41" s="304"/>
      <c r="Z41" s="326"/>
      <c r="AA41" s="301" t="s">
        <v>63</v>
      </c>
      <c r="AB41" s="301"/>
      <c r="AC41" s="301"/>
      <c r="AD41" s="324"/>
      <c r="AE41" s="301" t="s">
        <v>63</v>
      </c>
      <c r="AF41" s="301"/>
      <c r="AG41" s="301"/>
      <c r="AH41" s="324"/>
      <c r="AI41" s="301" t="s">
        <v>63</v>
      </c>
      <c r="AJ41" s="301"/>
      <c r="AK41" s="301"/>
      <c r="AL41" s="324"/>
      <c r="AM41" s="301" t="s">
        <v>63</v>
      </c>
      <c r="AN41" s="301"/>
      <c r="AO41" s="301"/>
      <c r="AP41" s="301"/>
      <c r="AQ41" s="301" t="s">
        <v>63</v>
      </c>
      <c r="AR41" s="301"/>
      <c r="AS41" s="301"/>
      <c r="AT41" s="301"/>
      <c r="AU41" s="301" t="s">
        <v>63</v>
      </c>
      <c r="AV41" s="301"/>
      <c r="AW41" s="301"/>
      <c r="AX41" s="324"/>
      <c r="AY41" s="325">
        <f t="shared" si="0"/>
        <v>0</v>
      </c>
      <c r="AZ41" s="325"/>
      <c r="BA41" s="325"/>
      <c r="BB41" s="325"/>
      <c r="BH41" s="60" t="s">
        <v>91</v>
      </c>
    </row>
    <row r="42" spans="1:60" ht="18.75" x14ac:dyDescent="0.25">
      <c r="A42" s="109">
        <v>30</v>
      </c>
      <c r="B42" s="323" t="s">
        <v>63</v>
      </c>
      <c r="C42" s="323"/>
      <c r="D42" s="323"/>
      <c r="E42" s="323"/>
      <c r="F42" s="323"/>
      <c r="G42" s="323"/>
      <c r="H42" s="323"/>
      <c r="I42" s="323"/>
      <c r="J42" s="323"/>
      <c r="K42" s="301" t="s">
        <v>63</v>
      </c>
      <c r="L42" s="301"/>
      <c r="M42" s="301"/>
      <c r="N42" s="324"/>
      <c r="O42" s="301" t="s">
        <v>63</v>
      </c>
      <c r="P42" s="301"/>
      <c r="Q42" s="301"/>
      <c r="R42" s="324"/>
      <c r="S42" s="301" t="s">
        <v>63</v>
      </c>
      <c r="T42" s="301"/>
      <c r="U42" s="301"/>
      <c r="V42" s="324"/>
      <c r="W42" s="304" t="s">
        <v>63</v>
      </c>
      <c r="X42" s="304"/>
      <c r="Y42" s="304"/>
      <c r="Z42" s="326"/>
      <c r="AA42" s="301" t="s">
        <v>63</v>
      </c>
      <c r="AB42" s="301"/>
      <c r="AC42" s="301"/>
      <c r="AD42" s="324"/>
      <c r="AE42" s="301" t="s">
        <v>63</v>
      </c>
      <c r="AF42" s="301"/>
      <c r="AG42" s="301"/>
      <c r="AH42" s="324"/>
      <c r="AI42" s="301" t="s">
        <v>63</v>
      </c>
      <c r="AJ42" s="301"/>
      <c r="AK42" s="301"/>
      <c r="AL42" s="324"/>
      <c r="AM42" s="301" t="s">
        <v>63</v>
      </c>
      <c r="AN42" s="301"/>
      <c r="AO42" s="301"/>
      <c r="AP42" s="301"/>
      <c r="AQ42" s="301" t="s">
        <v>63</v>
      </c>
      <c r="AR42" s="301"/>
      <c r="AS42" s="301"/>
      <c r="AT42" s="301"/>
      <c r="AU42" s="301" t="s">
        <v>63</v>
      </c>
      <c r="AV42" s="301"/>
      <c r="AW42" s="301"/>
      <c r="AX42" s="324"/>
      <c r="AY42" s="325">
        <f t="shared" si="0"/>
        <v>0</v>
      </c>
      <c r="AZ42" s="325"/>
      <c r="BA42" s="325"/>
      <c r="BB42" s="325"/>
      <c r="BH42" s="60" t="s">
        <v>92</v>
      </c>
    </row>
    <row r="43" spans="1:60" ht="18.75" x14ac:dyDescent="0.25">
      <c r="A43" s="109">
        <v>31</v>
      </c>
      <c r="B43" s="323" t="s">
        <v>63</v>
      </c>
      <c r="C43" s="323"/>
      <c r="D43" s="323"/>
      <c r="E43" s="323"/>
      <c r="F43" s="323"/>
      <c r="G43" s="323"/>
      <c r="H43" s="323"/>
      <c r="I43" s="323"/>
      <c r="J43" s="323"/>
      <c r="K43" s="301" t="s">
        <v>63</v>
      </c>
      <c r="L43" s="301"/>
      <c r="M43" s="301"/>
      <c r="N43" s="324"/>
      <c r="O43" s="301" t="s">
        <v>63</v>
      </c>
      <c r="P43" s="301"/>
      <c r="Q43" s="301"/>
      <c r="R43" s="324"/>
      <c r="S43" s="301" t="s">
        <v>63</v>
      </c>
      <c r="T43" s="301"/>
      <c r="U43" s="301"/>
      <c r="V43" s="324"/>
      <c r="W43" s="304" t="s">
        <v>63</v>
      </c>
      <c r="X43" s="304"/>
      <c r="Y43" s="304"/>
      <c r="Z43" s="326"/>
      <c r="AA43" s="301" t="s">
        <v>63</v>
      </c>
      <c r="AB43" s="301"/>
      <c r="AC43" s="301"/>
      <c r="AD43" s="324"/>
      <c r="AE43" s="301" t="s">
        <v>63</v>
      </c>
      <c r="AF43" s="301"/>
      <c r="AG43" s="301"/>
      <c r="AH43" s="324"/>
      <c r="AI43" s="301" t="s">
        <v>63</v>
      </c>
      <c r="AJ43" s="301"/>
      <c r="AK43" s="301"/>
      <c r="AL43" s="324"/>
      <c r="AM43" s="301" t="s">
        <v>63</v>
      </c>
      <c r="AN43" s="301"/>
      <c r="AO43" s="301"/>
      <c r="AP43" s="301"/>
      <c r="AQ43" s="301" t="s">
        <v>63</v>
      </c>
      <c r="AR43" s="301"/>
      <c r="AS43" s="301"/>
      <c r="AT43" s="301"/>
      <c r="AU43" s="301" t="s">
        <v>63</v>
      </c>
      <c r="AV43" s="301"/>
      <c r="AW43" s="301"/>
      <c r="AX43" s="324"/>
      <c r="AY43" s="325">
        <f t="shared" si="0"/>
        <v>0</v>
      </c>
      <c r="AZ43" s="325"/>
      <c r="BA43" s="325"/>
      <c r="BB43" s="325"/>
      <c r="BH43" s="60" t="s">
        <v>93</v>
      </c>
    </row>
    <row r="44" spans="1:60" ht="18.75" x14ac:dyDescent="0.25">
      <c r="A44" s="109">
        <v>32</v>
      </c>
      <c r="B44" s="323" t="s">
        <v>63</v>
      </c>
      <c r="C44" s="323"/>
      <c r="D44" s="323"/>
      <c r="E44" s="323"/>
      <c r="F44" s="323"/>
      <c r="G44" s="323"/>
      <c r="H44" s="323"/>
      <c r="I44" s="323"/>
      <c r="J44" s="323"/>
      <c r="K44" s="301" t="s">
        <v>63</v>
      </c>
      <c r="L44" s="301"/>
      <c r="M44" s="301"/>
      <c r="N44" s="324"/>
      <c r="O44" s="301" t="s">
        <v>63</v>
      </c>
      <c r="P44" s="301"/>
      <c r="Q44" s="301"/>
      <c r="R44" s="324"/>
      <c r="S44" s="301" t="s">
        <v>63</v>
      </c>
      <c r="T44" s="301"/>
      <c r="U44" s="301"/>
      <c r="V44" s="324"/>
      <c r="W44" s="304" t="s">
        <v>63</v>
      </c>
      <c r="X44" s="304"/>
      <c r="Y44" s="304"/>
      <c r="Z44" s="326"/>
      <c r="AA44" s="301" t="s">
        <v>63</v>
      </c>
      <c r="AB44" s="301"/>
      <c r="AC44" s="301"/>
      <c r="AD44" s="324"/>
      <c r="AE44" s="301" t="s">
        <v>63</v>
      </c>
      <c r="AF44" s="301"/>
      <c r="AG44" s="301"/>
      <c r="AH44" s="324"/>
      <c r="AI44" s="301" t="s">
        <v>63</v>
      </c>
      <c r="AJ44" s="301"/>
      <c r="AK44" s="301"/>
      <c r="AL44" s="324"/>
      <c r="AM44" s="301" t="s">
        <v>63</v>
      </c>
      <c r="AN44" s="301"/>
      <c r="AO44" s="301"/>
      <c r="AP44" s="301"/>
      <c r="AQ44" s="301" t="s">
        <v>63</v>
      </c>
      <c r="AR44" s="301"/>
      <c r="AS44" s="301"/>
      <c r="AT44" s="301"/>
      <c r="AU44" s="301" t="s">
        <v>63</v>
      </c>
      <c r="AV44" s="301"/>
      <c r="AW44" s="301"/>
      <c r="AX44" s="324"/>
      <c r="AY44" s="325">
        <f t="shared" si="0"/>
        <v>0</v>
      </c>
      <c r="AZ44" s="325"/>
      <c r="BA44" s="325"/>
      <c r="BB44" s="325"/>
      <c r="BH44" s="60" t="s">
        <v>94</v>
      </c>
    </row>
    <row r="45" spans="1:60" ht="18.75" x14ac:dyDescent="0.25">
      <c r="A45" s="109">
        <v>33</v>
      </c>
      <c r="B45" s="323" t="s">
        <v>63</v>
      </c>
      <c r="C45" s="323"/>
      <c r="D45" s="323"/>
      <c r="E45" s="323"/>
      <c r="F45" s="323"/>
      <c r="G45" s="323"/>
      <c r="H45" s="323"/>
      <c r="I45" s="323"/>
      <c r="J45" s="323"/>
      <c r="K45" s="301" t="s">
        <v>63</v>
      </c>
      <c r="L45" s="301"/>
      <c r="M45" s="301"/>
      <c r="N45" s="324"/>
      <c r="O45" s="301" t="s">
        <v>63</v>
      </c>
      <c r="P45" s="301"/>
      <c r="Q45" s="301"/>
      <c r="R45" s="324"/>
      <c r="S45" s="301" t="s">
        <v>63</v>
      </c>
      <c r="T45" s="301"/>
      <c r="U45" s="301"/>
      <c r="V45" s="324"/>
      <c r="W45" s="304" t="s">
        <v>63</v>
      </c>
      <c r="X45" s="304"/>
      <c r="Y45" s="304"/>
      <c r="Z45" s="326"/>
      <c r="AA45" s="301" t="s">
        <v>63</v>
      </c>
      <c r="AB45" s="301"/>
      <c r="AC45" s="301"/>
      <c r="AD45" s="324"/>
      <c r="AE45" s="301" t="s">
        <v>63</v>
      </c>
      <c r="AF45" s="301"/>
      <c r="AG45" s="301"/>
      <c r="AH45" s="324"/>
      <c r="AI45" s="301" t="s">
        <v>63</v>
      </c>
      <c r="AJ45" s="301"/>
      <c r="AK45" s="301"/>
      <c r="AL45" s="324"/>
      <c r="AM45" s="301" t="s">
        <v>63</v>
      </c>
      <c r="AN45" s="301"/>
      <c r="AO45" s="301"/>
      <c r="AP45" s="301"/>
      <c r="AQ45" s="301" t="s">
        <v>63</v>
      </c>
      <c r="AR45" s="301"/>
      <c r="AS45" s="301"/>
      <c r="AT45" s="301"/>
      <c r="AU45" s="301" t="s">
        <v>63</v>
      </c>
      <c r="AV45" s="301"/>
      <c r="AW45" s="301"/>
      <c r="AX45" s="324"/>
      <c r="AY45" s="325">
        <f t="shared" ref="AY45:AY52" si="1">SUM(K45:AX45)</f>
        <v>0</v>
      </c>
      <c r="AZ45" s="325"/>
      <c r="BA45" s="325"/>
      <c r="BB45" s="325"/>
      <c r="BH45" s="60" t="s">
        <v>31</v>
      </c>
    </row>
    <row r="46" spans="1:60" ht="18.75" x14ac:dyDescent="0.25">
      <c r="A46" s="109">
        <v>34</v>
      </c>
      <c r="B46" s="323" t="s">
        <v>63</v>
      </c>
      <c r="C46" s="323"/>
      <c r="D46" s="323"/>
      <c r="E46" s="323"/>
      <c r="F46" s="323"/>
      <c r="G46" s="323"/>
      <c r="H46" s="323"/>
      <c r="I46" s="323"/>
      <c r="J46" s="323"/>
      <c r="K46" s="301" t="s">
        <v>63</v>
      </c>
      <c r="L46" s="301"/>
      <c r="M46" s="301"/>
      <c r="N46" s="324"/>
      <c r="O46" s="301" t="s">
        <v>63</v>
      </c>
      <c r="P46" s="301"/>
      <c r="Q46" s="301"/>
      <c r="R46" s="324"/>
      <c r="S46" s="301" t="s">
        <v>63</v>
      </c>
      <c r="T46" s="301"/>
      <c r="U46" s="301"/>
      <c r="V46" s="324"/>
      <c r="W46" s="304" t="s">
        <v>63</v>
      </c>
      <c r="X46" s="304"/>
      <c r="Y46" s="304"/>
      <c r="Z46" s="326"/>
      <c r="AA46" s="301" t="s">
        <v>63</v>
      </c>
      <c r="AB46" s="301"/>
      <c r="AC46" s="301"/>
      <c r="AD46" s="324"/>
      <c r="AE46" s="301" t="s">
        <v>63</v>
      </c>
      <c r="AF46" s="301"/>
      <c r="AG46" s="301"/>
      <c r="AH46" s="324"/>
      <c r="AI46" s="301" t="s">
        <v>63</v>
      </c>
      <c r="AJ46" s="301"/>
      <c r="AK46" s="301"/>
      <c r="AL46" s="324"/>
      <c r="AM46" s="301" t="s">
        <v>63</v>
      </c>
      <c r="AN46" s="301"/>
      <c r="AO46" s="301"/>
      <c r="AP46" s="301"/>
      <c r="AQ46" s="301" t="s">
        <v>63</v>
      </c>
      <c r="AR46" s="301"/>
      <c r="AS46" s="301"/>
      <c r="AT46" s="301"/>
      <c r="AU46" s="301" t="s">
        <v>63</v>
      </c>
      <c r="AV46" s="301"/>
      <c r="AW46" s="301"/>
      <c r="AX46" s="324"/>
      <c r="AY46" s="325">
        <f t="shared" si="1"/>
        <v>0</v>
      </c>
      <c r="AZ46" s="325"/>
      <c r="BA46" s="325"/>
      <c r="BB46" s="325"/>
      <c r="BH46" s="60" t="s">
        <v>95</v>
      </c>
    </row>
    <row r="47" spans="1:60" ht="18.75" x14ac:dyDescent="0.25">
      <c r="A47" s="109">
        <v>35</v>
      </c>
      <c r="B47" s="323" t="s">
        <v>63</v>
      </c>
      <c r="C47" s="323"/>
      <c r="D47" s="323"/>
      <c r="E47" s="323"/>
      <c r="F47" s="323"/>
      <c r="G47" s="323"/>
      <c r="H47" s="323"/>
      <c r="I47" s="323"/>
      <c r="J47" s="323"/>
      <c r="K47" s="301" t="s">
        <v>63</v>
      </c>
      <c r="L47" s="301"/>
      <c r="M47" s="301"/>
      <c r="N47" s="324"/>
      <c r="O47" s="301" t="s">
        <v>63</v>
      </c>
      <c r="P47" s="301"/>
      <c r="Q47" s="301"/>
      <c r="R47" s="324"/>
      <c r="S47" s="301" t="s">
        <v>63</v>
      </c>
      <c r="T47" s="301"/>
      <c r="U47" s="301"/>
      <c r="V47" s="324"/>
      <c r="W47" s="304" t="s">
        <v>63</v>
      </c>
      <c r="X47" s="304"/>
      <c r="Y47" s="304"/>
      <c r="Z47" s="326"/>
      <c r="AA47" s="301" t="s">
        <v>63</v>
      </c>
      <c r="AB47" s="301"/>
      <c r="AC47" s="301"/>
      <c r="AD47" s="324"/>
      <c r="AE47" s="301" t="s">
        <v>63</v>
      </c>
      <c r="AF47" s="301"/>
      <c r="AG47" s="301"/>
      <c r="AH47" s="324"/>
      <c r="AI47" s="301" t="s">
        <v>63</v>
      </c>
      <c r="AJ47" s="301"/>
      <c r="AK47" s="301"/>
      <c r="AL47" s="324"/>
      <c r="AM47" s="301" t="s">
        <v>63</v>
      </c>
      <c r="AN47" s="301"/>
      <c r="AO47" s="301"/>
      <c r="AP47" s="301"/>
      <c r="AQ47" s="301" t="s">
        <v>63</v>
      </c>
      <c r="AR47" s="301"/>
      <c r="AS47" s="301"/>
      <c r="AT47" s="301"/>
      <c r="AU47" s="301" t="s">
        <v>63</v>
      </c>
      <c r="AV47" s="301"/>
      <c r="AW47" s="301"/>
      <c r="AX47" s="324"/>
      <c r="AY47" s="325">
        <f t="shared" si="1"/>
        <v>0</v>
      </c>
      <c r="AZ47" s="325"/>
      <c r="BA47" s="325"/>
      <c r="BB47" s="325"/>
      <c r="BH47" s="60" t="s">
        <v>96</v>
      </c>
    </row>
    <row r="48" spans="1:60" ht="18.75" x14ac:dyDescent="0.25">
      <c r="A48" s="109">
        <v>36</v>
      </c>
      <c r="B48" s="323" t="s">
        <v>63</v>
      </c>
      <c r="C48" s="323"/>
      <c r="D48" s="323"/>
      <c r="E48" s="323"/>
      <c r="F48" s="323"/>
      <c r="G48" s="323"/>
      <c r="H48" s="323"/>
      <c r="I48" s="323"/>
      <c r="J48" s="323"/>
      <c r="K48" s="301" t="s">
        <v>63</v>
      </c>
      <c r="L48" s="301"/>
      <c r="M48" s="301"/>
      <c r="N48" s="324"/>
      <c r="O48" s="301" t="s">
        <v>63</v>
      </c>
      <c r="P48" s="301"/>
      <c r="Q48" s="301"/>
      <c r="R48" s="324"/>
      <c r="S48" s="301" t="s">
        <v>63</v>
      </c>
      <c r="T48" s="301"/>
      <c r="U48" s="301"/>
      <c r="V48" s="324"/>
      <c r="W48" s="304" t="s">
        <v>63</v>
      </c>
      <c r="X48" s="304"/>
      <c r="Y48" s="304"/>
      <c r="Z48" s="326"/>
      <c r="AA48" s="301" t="s">
        <v>63</v>
      </c>
      <c r="AB48" s="301"/>
      <c r="AC48" s="301"/>
      <c r="AD48" s="324"/>
      <c r="AE48" s="301" t="s">
        <v>63</v>
      </c>
      <c r="AF48" s="301"/>
      <c r="AG48" s="301"/>
      <c r="AH48" s="324"/>
      <c r="AI48" s="301" t="s">
        <v>63</v>
      </c>
      <c r="AJ48" s="301"/>
      <c r="AK48" s="301"/>
      <c r="AL48" s="324"/>
      <c r="AM48" s="301" t="s">
        <v>63</v>
      </c>
      <c r="AN48" s="301"/>
      <c r="AO48" s="301"/>
      <c r="AP48" s="301"/>
      <c r="AQ48" s="301" t="s">
        <v>63</v>
      </c>
      <c r="AR48" s="301"/>
      <c r="AS48" s="301"/>
      <c r="AT48" s="301"/>
      <c r="AU48" s="301" t="s">
        <v>63</v>
      </c>
      <c r="AV48" s="301"/>
      <c r="AW48" s="301"/>
      <c r="AX48" s="324"/>
      <c r="AY48" s="325">
        <f t="shared" si="1"/>
        <v>0</v>
      </c>
      <c r="AZ48" s="325"/>
      <c r="BA48" s="325"/>
      <c r="BB48" s="325"/>
      <c r="BH48" s="60" t="s">
        <v>97</v>
      </c>
    </row>
    <row r="49" spans="1:60" ht="18.75" x14ac:dyDescent="0.25">
      <c r="A49" s="109">
        <v>37</v>
      </c>
      <c r="B49" s="323" t="s">
        <v>63</v>
      </c>
      <c r="C49" s="323"/>
      <c r="D49" s="323"/>
      <c r="E49" s="323"/>
      <c r="F49" s="323"/>
      <c r="G49" s="323"/>
      <c r="H49" s="323"/>
      <c r="I49" s="323"/>
      <c r="J49" s="323"/>
      <c r="K49" s="301" t="s">
        <v>63</v>
      </c>
      <c r="L49" s="301"/>
      <c r="M49" s="301"/>
      <c r="N49" s="324"/>
      <c r="O49" s="301" t="s">
        <v>63</v>
      </c>
      <c r="P49" s="301"/>
      <c r="Q49" s="301"/>
      <c r="R49" s="324"/>
      <c r="S49" s="301" t="s">
        <v>63</v>
      </c>
      <c r="T49" s="301"/>
      <c r="U49" s="301"/>
      <c r="V49" s="324"/>
      <c r="W49" s="304" t="s">
        <v>63</v>
      </c>
      <c r="X49" s="304"/>
      <c r="Y49" s="304"/>
      <c r="Z49" s="326"/>
      <c r="AA49" s="301" t="s">
        <v>63</v>
      </c>
      <c r="AB49" s="301"/>
      <c r="AC49" s="301"/>
      <c r="AD49" s="324"/>
      <c r="AE49" s="301" t="s">
        <v>63</v>
      </c>
      <c r="AF49" s="301"/>
      <c r="AG49" s="301"/>
      <c r="AH49" s="324"/>
      <c r="AI49" s="301" t="s">
        <v>63</v>
      </c>
      <c r="AJ49" s="301"/>
      <c r="AK49" s="301"/>
      <c r="AL49" s="324"/>
      <c r="AM49" s="301" t="s">
        <v>63</v>
      </c>
      <c r="AN49" s="301"/>
      <c r="AO49" s="301"/>
      <c r="AP49" s="301"/>
      <c r="AQ49" s="301" t="s">
        <v>63</v>
      </c>
      <c r="AR49" s="301"/>
      <c r="AS49" s="301"/>
      <c r="AT49" s="301"/>
      <c r="AU49" s="301" t="s">
        <v>63</v>
      </c>
      <c r="AV49" s="301"/>
      <c r="AW49" s="301"/>
      <c r="AX49" s="324"/>
      <c r="AY49" s="325">
        <f t="shared" si="1"/>
        <v>0</v>
      </c>
      <c r="AZ49" s="325"/>
      <c r="BA49" s="325"/>
      <c r="BB49" s="325"/>
      <c r="BH49" s="60" t="s">
        <v>98</v>
      </c>
    </row>
    <row r="50" spans="1:60" ht="18.75" x14ac:dyDescent="0.25">
      <c r="A50" s="109">
        <v>38</v>
      </c>
      <c r="B50" s="323" t="s">
        <v>63</v>
      </c>
      <c r="C50" s="323"/>
      <c r="D50" s="323"/>
      <c r="E50" s="323"/>
      <c r="F50" s="323"/>
      <c r="G50" s="323"/>
      <c r="H50" s="323"/>
      <c r="I50" s="323"/>
      <c r="J50" s="323"/>
      <c r="K50" s="301" t="s">
        <v>63</v>
      </c>
      <c r="L50" s="301"/>
      <c r="M50" s="301"/>
      <c r="N50" s="324"/>
      <c r="O50" s="301" t="s">
        <v>63</v>
      </c>
      <c r="P50" s="301"/>
      <c r="Q50" s="301"/>
      <c r="R50" s="324"/>
      <c r="S50" s="301" t="s">
        <v>63</v>
      </c>
      <c r="T50" s="301"/>
      <c r="U50" s="301"/>
      <c r="V50" s="324"/>
      <c r="W50" s="304" t="s">
        <v>63</v>
      </c>
      <c r="X50" s="304"/>
      <c r="Y50" s="304"/>
      <c r="Z50" s="326"/>
      <c r="AA50" s="301" t="s">
        <v>63</v>
      </c>
      <c r="AB50" s="301"/>
      <c r="AC50" s="301"/>
      <c r="AD50" s="324"/>
      <c r="AE50" s="301" t="s">
        <v>63</v>
      </c>
      <c r="AF50" s="301"/>
      <c r="AG50" s="301"/>
      <c r="AH50" s="324"/>
      <c r="AI50" s="301" t="s">
        <v>63</v>
      </c>
      <c r="AJ50" s="301"/>
      <c r="AK50" s="301"/>
      <c r="AL50" s="324"/>
      <c r="AM50" s="301" t="s">
        <v>63</v>
      </c>
      <c r="AN50" s="301"/>
      <c r="AO50" s="301"/>
      <c r="AP50" s="301"/>
      <c r="AQ50" s="301" t="s">
        <v>63</v>
      </c>
      <c r="AR50" s="301"/>
      <c r="AS50" s="301"/>
      <c r="AT50" s="301"/>
      <c r="AU50" s="301" t="s">
        <v>63</v>
      </c>
      <c r="AV50" s="301"/>
      <c r="AW50" s="301"/>
      <c r="AX50" s="324"/>
      <c r="AY50" s="325">
        <f t="shared" si="1"/>
        <v>0</v>
      </c>
      <c r="AZ50" s="325"/>
      <c r="BA50" s="325"/>
      <c r="BB50" s="325"/>
      <c r="BH50" s="60" t="s">
        <v>99</v>
      </c>
    </row>
    <row r="51" spans="1:60" ht="18.75" x14ac:dyDescent="0.25">
      <c r="A51" s="109">
        <v>39</v>
      </c>
      <c r="B51" s="323" t="s">
        <v>63</v>
      </c>
      <c r="C51" s="323"/>
      <c r="D51" s="323"/>
      <c r="E51" s="323"/>
      <c r="F51" s="323"/>
      <c r="G51" s="323"/>
      <c r="H51" s="323"/>
      <c r="I51" s="323"/>
      <c r="J51" s="323"/>
      <c r="K51" s="301" t="s">
        <v>63</v>
      </c>
      <c r="L51" s="301"/>
      <c r="M51" s="301"/>
      <c r="N51" s="324"/>
      <c r="O51" s="301" t="s">
        <v>63</v>
      </c>
      <c r="P51" s="301"/>
      <c r="Q51" s="301"/>
      <c r="R51" s="324"/>
      <c r="S51" s="301" t="s">
        <v>63</v>
      </c>
      <c r="T51" s="301"/>
      <c r="U51" s="301"/>
      <c r="V51" s="324"/>
      <c r="W51" s="304" t="s">
        <v>63</v>
      </c>
      <c r="X51" s="304"/>
      <c r="Y51" s="304"/>
      <c r="Z51" s="326"/>
      <c r="AA51" s="301" t="s">
        <v>63</v>
      </c>
      <c r="AB51" s="301"/>
      <c r="AC51" s="301"/>
      <c r="AD51" s="324"/>
      <c r="AE51" s="301" t="s">
        <v>63</v>
      </c>
      <c r="AF51" s="301"/>
      <c r="AG51" s="301"/>
      <c r="AH51" s="324"/>
      <c r="AI51" s="301" t="s">
        <v>63</v>
      </c>
      <c r="AJ51" s="301"/>
      <c r="AK51" s="301"/>
      <c r="AL51" s="324"/>
      <c r="AM51" s="301" t="s">
        <v>63</v>
      </c>
      <c r="AN51" s="301"/>
      <c r="AO51" s="301"/>
      <c r="AP51" s="301"/>
      <c r="AQ51" s="301" t="s">
        <v>63</v>
      </c>
      <c r="AR51" s="301"/>
      <c r="AS51" s="301"/>
      <c r="AT51" s="301"/>
      <c r="AU51" s="301" t="s">
        <v>63</v>
      </c>
      <c r="AV51" s="301"/>
      <c r="AW51" s="301"/>
      <c r="AX51" s="324"/>
      <c r="AY51" s="325">
        <f t="shared" si="1"/>
        <v>0</v>
      </c>
      <c r="AZ51" s="325"/>
      <c r="BA51" s="325"/>
      <c r="BB51" s="325"/>
      <c r="BH51" s="60" t="s">
        <v>100</v>
      </c>
    </row>
    <row r="52" spans="1:60" ht="18.75" x14ac:dyDescent="0.25">
      <c r="A52" s="109">
        <v>40</v>
      </c>
      <c r="B52" s="323" t="s">
        <v>63</v>
      </c>
      <c r="C52" s="323"/>
      <c r="D52" s="323"/>
      <c r="E52" s="323"/>
      <c r="F52" s="323"/>
      <c r="G52" s="323"/>
      <c r="H52" s="323"/>
      <c r="I52" s="323"/>
      <c r="J52" s="323"/>
      <c r="K52" s="301" t="s">
        <v>63</v>
      </c>
      <c r="L52" s="301"/>
      <c r="M52" s="301"/>
      <c r="N52" s="324"/>
      <c r="O52" s="301" t="s">
        <v>63</v>
      </c>
      <c r="P52" s="301"/>
      <c r="Q52" s="301"/>
      <c r="R52" s="324"/>
      <c r="S52" s="301" t="s">
        <v>63</v>
      </c>
      <c r="T52" s="301"/>
      <c r="U52" s="301"/>
      <c r="V52" s="324"/>
      <c r="W52" s="304" t="s">
        <v>63</v>
      </c>
      <c r="X52" s="304"/>
      <c r="Y52" s="304"/>
      <c r="Z52" s="326"/>
      <c r="AA52" s="301" t="s">
        <v>63</v>
      </c>
      <c r="AB52" s="301"/>
      <c r="AC52" s="301"/>
      <c r="AD52" s="324"/>
      <c r="AE52" s="301" t="s">
        <v>63</v>
      </c>
      <c r="AF52" s="301"/>
      <c r="AG52" s="301"/>
      <c r="AH52" s="324"/>
      <c r="AI52" s="301" t="s">
        <v>63</v>
      </c>
      <c r="AJ52" s="301"/>
      <c r="AK52" s="301"/>
      <c r="AL52" s="324"/>
      <c r="AM52" s="301" t="s">
        <v>63</v>
      </c>
      <c r="AN52" s="301"/>
      <c r="AO52" s="301"/>
      <c r="AP52" s="301"/>
      <c r="AQ52" s="301" t="s">
        <v>63</v>
      </c>
      <c r="AR52" s="301"/>
      <c r="AS52" s="301"/>
      <c r="AT52" s="301"/>
      <c r="AU52" s="301" t="s">
        <v>63</v>
      </c>
      <c r="AV52" s="301"/>
      <c r="AW52" s="301"/>
      <c r="AX52" s="324"/>
      <c r="AY52" s="325">
        <f t="shared" si="1"/>
        <v>0</v>
      </c>
      <c r="AZ52" s="325"/>
      <c r="BA52" s="325"/>
      <c r="BB52" s="325"/>
      <c r="BH52" s="60" t="s">
        <v>101</v>
      </c>
    </row>
    <row r="53" spans="1:60" ht="18.75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8"/>
      <c r="X53" s="148"/>
      <c r="Y53" s="148"/>
      <c r="Z53" s="148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35"/>
      <c r="AN53" s="135"/>
      <c r="AO53" s="135"/>
      <c r="AP53" s="135"/>
      <c r="AQ53" s="135"/>
      <c r="AR53" s="135"/>
      <c r="AS53" s="135"/>
      <c r="AT53" s="135"/>
      <c r="AU53" s="147"/>
      <c r="AV53" s="147"/>
      <c r="AW53" s="147"/>
      <c r="AX53" s="147"/>
      <c r="AY53" s="136"/>
      <c r="AZ53" s="136"/>
      <c r="BA53" s="136"/>
      <c r="BB53" s="136"/>
      <c r="BH53" s="60" t="s">
        <v>37</v>
      </c>
    </row>
    <row r="54" spans="1:60" ht="18.75" x14ac:dyDescent="0.3">
      <c r="A54" s="269" t="s">
        <v>106</v>
      </c>
      <c r="B54" s="269"/>
      <c r="C54" s="50"/>
      <c r="D54" s="50"/>
      <c r="E54" s="50" t="s">
        <v>54</v>
      </c>
      <c r="F54" s="89"/>
      <c r="G54" s="50"/>
      <c r="H54" s="50"/>
      <c r="I54" s="50"/>
      <c r="J54" s="50"/>
      <c r="K54" s="298"/>
      <c r="L54" s="298"/>
      <c r="M54" s="298"/>
      <c r="N54" s="298"/>
      <c r="O54" s="298"/>
      <c r="P54" s="298"/>
      <c r="Q54" s="83"/>
      <c r="R54" s="83"/>
      <c r="S54" s="268" t="str">
        <f>IF(ISBLANK(Декларация!X111),"",Декларация!X111)</f>
        <v/>
      </c>
      <c r="T54" s="268"/>
      <c r="U54" s="268"/>
      <c r="V54" s="268"/>
      <c r="W54" s="268"/>
      <c r="X54" s="268"/>
      <c r="Y54" s="268"/>
      <c r="Z54" s="268"/>
      <c r="AA54" s="268"/>
      <c r="AB54" s="268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H54" s="60" t="s">
        <v>102</v>
      </c>
    </row>
    <row r="55" spans="1:60" ht="18.75" x14ac:dyDescent="0.25">
      <c r="A55" s="269"/>
      <c r="B55" s="269"/>
      <c r="C55" s="55"/>
      <c r="D55" s="149"/>
      <c r="E55" s="149"/>
      <c r="F55" s="149"/>
      <c r="G55" s="149"/>
      <c r="H55" s="149"/>
      <c r="I55" s="149"/>
      <c r="J55" s="149"/>
      <c r="K55" s="353" t="s">
        <v>55</v>
      </c>
      <c r="L55" s="353"/>
      <c r="M55" s="353"/>
      <c r="N55" s="353"/>
      <c r="O55" s="353"/>
      <c r="P55" s="353"/>
      <c r="Q55" s="83"/>
      <c r="R55" s="83"/>
      <c r="S55" s="352" t="s">
        <v>105</v>
      </c>
      <c r="T55" s="352"/>
      <c r="U55" s="352"/>
      <c r="V55" s="352"/>
      <c r="W55" s="352"/>
      <c r="X55" s="352"/>
      <c r="Y55" s="352"/>
      <c r="Z55" s="352"/>
      <c r="AA55" s="352"/>
      <c r="AB55" s="352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H55" s="60" t="s">
        <v>103</v>
      </c>
    </row>
    <row r="56" spans="1:60" ht="18.75" x14ac:dyDescent="0.3">
      <c r="A56" s="269"/>
      <c r="B56" s="269"/>
      <c r="C56" s="50"/>
      <c r="D56" s="50"/>
      <c r="E56" s="50" t="s">
        <v>59</v>
      </c>
      <c r="F56" s="89"/>
      <c r="G56" s="50"/>
      <c r="H56" s="50"/>
      <c r="I56" s="50"/>
      <c r="J56" s="50"/>
      <c r="K56" s="299"/>
      <c r="L56" s="299"/>
      <c r="M56" s="299"/>
      <c r="N56" s="299"/>
      <c r="O56" s="299"/>
      <c r="P56" s="299"/>
      <c r="Q56" s="132"/>
      <c r="R56" s="132"/>
      <c r="S56" s="268" t="str">
        <f>IF(ISBLANK(Декларация!X114),"",Декларация!X114)</f>
        <v/>
      </c>
      <c r="T56" s="268"/>
      <c r="U56" s="268"/>
      <c r="V56" s="268"/>
      <c r="W56" s="268"/>
      <c r="X56" s="268"/>
      <c r="Y56" s="268"/>
      <c r="Z56" s="268"/>
      <c r="AA56" s="268"/>
      <c r="AB56" s="268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H56" s="60" t="s">
        <v>104</v>
      </c>
    </row>
    <row r="57" spans="1:60" ht="18.75" x14ac:dyDescent="0.25">
      <c r="A57" s="121"/>
      <c r="B57" s="15"/>
      <c r="C57" s="28"/>
      <c r="D57" s="149"/>
      <c r="E57" s="149"/>
      <c r="F57" s="149"/>
      <c r="G57" s="149"/>
      <c r="H57" s="149"/>
      <c r="I57" s="149"/>
      <c r="J57" s="149"/>
      <c r="K57" s="351" t="s">
        <v>55</v>
      </c>
      <c r="L57" s="351"/>
      <c r="M57" s="351"/>
      <c r="N57" s="351"/>
      <c r="O57" s="351"/>
      <c r="P57" s="351"/>
      <c r="Q57" s="16"/>
      <c r="R57" s="16"/>
      <c r="S57" s="352" t="s">
        <v>105</v>
      </c>
      <c r="T57" s="352"/>
      <c r="U57" s="352"/>
      <c r="V57" s="352"/>
      <c r="W57" s="352"/>
      <c r="X57" s="352"/>
      <c r="Y57" s="352"/>
      <c r="Z57" s="352"/>
      <c r="AA57" s="352"/>
      <c r="AB57" s="352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H57" s="60" t="s">
        <v>39</v>
      </c>
    </row>
    <row r="58" spans="1:60" ht="18.75" x14ac:dyDescent="0.25">
      <c r="A58" s="121"/>
      <c r="B58" s="15"/>
      <c r="C58" s="28"/>
      <c r="D58" s="149"/>
      <c r="E58" s="149"/>
      <c r="F58" s="149"/>
      <c r="G58" s="149"/>
      <c r="H58" s="149"/>
      <c r="I58" s="149"/>
      <c r="J58" s="149"/>
      <c r="K58" s="150"/>
      <c r="L58" s="150"/>
      <c r="M58" s="150"/>
      <c r="N58" s="150"/>
      <c r="O58" s="150"/>
      <c r="P58" s="150"/>
      <c r="Q58" s="16"/>
      <c r="R58" s="16"/>
      <c r="S58" s="119"/>
      <c r="T58" s="119"/>
      <c r="U58" s="119"/>
      <c r="V58" s="119"/>
      <c r="W58" s="119"/>
      <c r="X58" s="119"/>
      <c r="Y58" s="119"/>
      <c r="Z58" s="11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H58" s="60" t="s">
        <v>40</v>
      </c>
    </row>
    <row r="59" spans="1:60" ht="18.75" x14ac:dyDescent="0.3">
      <c r="A59" s="121"/>
      <c r="B59" s="15"/>
      <c r="C59" s="50"/>
      <c r="D59" s="50"/>
      <c r="E59" s="50" t="s">
        <v>107</v>
      </c>
      <c r="F59" s="50"/>
      <c r="G59" s="50"/>
      <c r="H59" s="50"/>
      <c r="I59" s="50"/>
      <c r="J59" s="138"/>
      <c r="K59" s="68" t="str">
        <f>IF(ISBLANK(Декларация!M117),"",Декларация!M117)</f>
        <v/>
      </c>
      <c r="L59" s="68" t="str">
        <f>IF(ISBLANK(Декларация!N117),"",Декларация!N117)</f>
        <v/>
      </c>
      <c r="M59" s="68" t="s">
        <v>2</v>
      </c>
      <c r="N59" s="68" t="str">
        <f>IF(ISBLANK(Декларация!P117),"",Декларация!P117)</f>
        <v/>
      </c>
      <c r="O59" s="68" t="str">
        <f>IF(ISBLANK(Декларация!Q117),"",Декларация!Q117)</f>
        <v/>
      </c>
      <c r="P59" s="68" t="s">
        <v>2</v>
      </c>
      <c r="Q59" s="68" t="str">
        <f>IF(ISBLANK(Декларация!S117),"",Декларация!S117)</f>
        <v/>
      </c>
      <c r="R59" s="68" t="str">
        <f>IF(ISBLANK(Декларация!T117),"",Декларация!T117)</f>
        <v/>
      </c>
      <c r="S59" s="68" t="str">
        <f>IF(ISBLANK(Декларация!U117),"",Декларация!U117)</f>
        <v/>
      </c>
      <c r="T59" s="68" t="str">
        <f>IF(ISBLANK(Декларация!V117),"",Декларация!V117)</f>
        <v/>
      </c>
      <c r="U59" s="15"/>
      <c r="V59" s="15"/>
      <c r="W59" s="15"/>
      <c r="X59" s="15"/>
      <c r="Y59" s="15"/>
      <c r="Z59" s="15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H59" s="60" t="s">
        <v>42</v>
      </c>
    </row>
    <row r="60" spans="1:60" ht="18.75" x14ac:dyDescent="0.2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H60" s="60" t="s">
        <v>437</v>
      </c>
    </row>
    <row r="61" spans="1:60" ht="18.75" x14ac:dyDescent="0.25">
      <c r="BH61" s="60" t="s">
        <v>438</v>
      </c>
    </row>
    <row r="62" spans="1:60" ht="18.75" x14ac:dyDescent="0.25">
      <c r="BH62" s="65" t="s">
        <v>454</v>
      </c>
    </row>
    <row r="63" spans="1:60" ht="18.75" x14ac:dyDescent="0.25">
      <c r="BH63" s="60" t="s">
        <v>439</v>
      </c>
    </row>
    <row r="64" spans="1:60" ht="18.75" x14ac:dyDescent="0.25">
      <c r="BH64" s="60" t="s">
        <v>440</v>
      </c>
    </row>
    <row r="65" spans="60:60" ht="18.75" x14ac:dyDescent="0.25">
      <c r="BH65" s="60" t="s">
        <v>441</v>
      </c>
    </row>
    <row r="66" spans="60:60" ht="18.75" x14ac:dyDescent="0.25">
      <c r="BH66" s="60" t="s">
        <v>442</v>
      </c>
    </row>
    <row r="67" spans="60:60" ht="18.75" x14ac:dyDescent="0.25">
      <c r="BH67" s="60" t="s">
        <v>443</v>
      </c>
    </row>
    <row r="68" spans="60:60" ht="18.75" x14ac:dyDescent="0.25">
      <c r="BH68" s="60" t="s">
        <v>444</v>
      </c>
    </row>
    <row r="69" spans="60:60" ht="18.75" x14ac:dyDescent="0.25">
      <c r="BH69" s="60" t="s">
        <v>414</v>
      </c>
    </row>
    <row r="70" spans="60:60" ht="18.75" x14ac:dyDescent="0.25">
      <c r="BH70" s="60" t="s">
        <v>445</v>
      </c>
    </row>
    <row r="71" spans="60:60" ht="18.75" x14ac:dyDescent="0.25">
      <c r="BH71" s="60" t="s">
        <v>446</v>
      </c>
    </row>
    <row r="72" spans="60:60" ht="18.75" x14ac:dyDescent="0.25">
      <c r="BH72" s="60" t="s">
        <v>447</v>
      </c>
    </row>
    <row r="73" spans="60:60" ht="18.75" x14ac:dyDescent="0.25">
      <c r="BH73" s="60" t="s">
        <v>448</v>
      </c>
    </row>
    <row r="74" spans="60:60" ht="18.75" x14ac:dyDescent="0.25">
      <c r="BH74" s="60" t="s">
        <v>410</v>
      </c>
    </row>
    <row r="75" spans="60:60" ht="18.75" x14ac:dyDescent="0.25">
      <c r="BH75" s="60" t="s">
        <v>417</v>
      </c>
    </row>
    <row r="76" spans="60:60" ht="18.75" x14ac:dyDescent="0.25">
      <c r="BH76" s="60" t="s">
        <v>418</v>
      </c>
    </row>
    <row r="77" spans="60:60" ht="18.75" x14ac:dyDescent="0.25">
      <c r="BH77" s="60" t="s">
        <v>411</v>
      </c>
    </row>
    <row r="78" spans="60:60" ht="18.75" x14ac:dyDescent="0.25">
      <c r="BH78" s="60" t="s">
        <v>449</v>
      </c>
    </row>
    <row r="79" spans="60:60" ht="18.75" x14ac:dyDescent="0.25">
      <c r="BH79" s="60" t="s">
        <v>419</v>
      </c>
    </row>
    <row r="80" spans="60:60" ht="18.75" x14ac:dyDescent="0.25">
      <c r="BH80" s="60" t="s">
        <v>420</v>
      </c>
    </row>
    <row r="81" spans="60:60" ht="18.75" x14ac:dyDescent="0.25">
      <c r="BH81" s="60" t="s">
        <v>426</v>
      </c>
    </row>
    <row r="82" spans="60:60" ht="18.75" x14ac:dyDescent="0.25">
      <c r="BH82" s="60" t="s">
        <v>421</v>
      </c>
    </row>
    <row r="83" spans="60:60" ht="18.75" x14ac:dyDescent="0.25">
      <c r="BH83" s="60" t="s">
        <v>422</v>
      </c>
    </row>
    <row r="84" spans="60:60" ht="18.75" x14ac:dyDescent="0.25">
      <c r="BH84" s="60" t="s">
        <v>423</v>
      </c>
    </row>
    <row r="85" spans="60:60" ht="18.75" x14ac:dyDescent="0.25">
      <c r="BH85" s="60" t="s">
        <v>450</v>
      </c>
    </row>
    <row r="86" spans="60:60" ht="18.75" x14ac:dyDescent="0.25">
      <c r="BH86" s="60" t="s">
        <v>451</v>
      </c>
    </row>
    <row r="87" spans="60:60" ht="18.75" x14ac:dyDescent="0.25">
      <c r="BH87" s="60" t="s">
        <v>452</v>
      </c>
    </row>
    <row r="88" spans="60:60" ht="18.75" x14ac:dyDescent="0.25">
      <c r="BH88" s="60" t="s">
        <v>425</v>
      </c>
    </row>
    <row r="89" spans="60:60" ht="18.75" x14ac:dyDescent="0.25">
      <c r="BH89" s="60" t="s">
        <v>63</v>
      </c>
    </row>
  </sheetData>
  <sheetProtection sheet="1" objects="1" scenarios="1"/>
  <mergeCells count="536">
    <mergeCell ref="W43:Z43"/>
    <mergeCell ref="A12:J12"/>
    <mergeCell ref="K12:N12"/>
    <mergeCell ref="B35:J35"/>
    <mergeCell ref="K35:N35"/>
    <mergeCell ref="B33:J33"/>
    <mergeCell ref="K33:N33"/>
    <mergeCell ref="B32:J32"/>
    <mergeCell ref="K32:N32"/>
    <mergeCell ref="O36:R36"/>
    <mergeCell ref="S36:V36"/>
    <mergeCell ref="W35:Z35"/>
    <mergeCell ref="W31:Z31"/>
    <mergeCell ref="O28:R28"/>
    <mergeCell ref="W26:Z26"/>
    <mergeCell ref="B29:J29"/>
    <mergeCell ref="K29:N29"/>
    <mergeCell ref="O29:R29"/>
    <mergeCell ref="S25:V25"/>
    <mergeCell ref="W25:Z25"/>
    <mergeCell ref="K42:N42"/>
    <mergeCell ref="O42:R42"/>
    <mergeCell ref="S42:V42"/>
    <mergeCell ref="AA35:AD35"/>
    <mergeCell ref="AE35:AH35"/>
    <mergeCell ref="B37:J37"/>
    <mergeCell ref="K37:N37"/>
    <mergeCell ref="O37:R37"/>
    <mergeCell ref="AA42:AD42"/>
    <mergeCell ref="AE38:AH38"/>
    <mergeCell ref="K54:P54"/>
    <mergeCell ref="K55:P55"/>
    <mergeCell ref="K56:P56"/>
    <mergeCell ref="S28:V28"/>
    <mergeCell ref="S24:V24"/>
    <mergeCell ref="B43:J43"/>
    <mergeCell ref="S37:V37"/>
    <mergeCell ref="B36:J36"/>
    <mergeCell ref="K36:N36"/>
    <mergeCell ref="K43:N43"/>
    <mergeCell ref="O43:R43"/>
    <mergeCell ref="S43:V43"/>
    <mergeCell ref="B39:J39"/>
    <mergeCell ref="K39:N39"/>
    <mergeCell ref="O39:R39"/>
    <mergeCell ref="S39:V39"/>
    <mergeCell ref="O31:R31"/>
    <mergeCell ref="S31:V31"/>
    <mergeCell ref="B30:J30"/>
    <mergeCell ref="K30:N30"/>
    <mergeCell ref="O30:R30"/>
    <mergeCell ref="B28:J28"/>
    <mergeCell ref="K28:N28"/>
    <mergeCell ref="B42:J42"/>
    <mergeCell ref="AQ19:AT19"/>
    <mergeCell ref="AQ20:AT20"/>
    <mergeCell ref="B38:J38"/>
    <mergeCell ref="K38:N38"/>
    <mergeCell ref="O38:R38"/>
    <mergeCell ref="S38:V38"/>
    <mergeCell ref="W37:Z37"/>
    <mergeCell ref="AA37:AD37"/>
    <mergeCell ref="AE37:AH37"/>
    <mergeCell ref="AA36:AD36"/>
    <mergeCell ref="AQ37:AT37"/>
    <mergeCell ref="O35:R35"/>
    <mergeCell ref="S35:V35"/>
    <mergeCell ref="B34:J34"/>
    <mergeCell ref="K34:N34"/>
    <mergeCell ref="O34:R34"/>
    <mergeCell ref="S34:V34"/>
    <mergeCell ref="W34:Z34"/>
    <mergeCell ref="AQ32:AT32"/>
    <mergeCell ref="AM32:AP32"/>
    <mergeCell ref="AA30:AD30"/>
    <mergeCell ref="AE30:AH30"/>
    <mergeCell ref="B31:J31"/>
    <mergeCell ref="K31:N31"/>
    <mergeCell ref="AY44:BB44"/>
    <mergeCell ref="AU42:AX42"/>
    <mergeCell ref="AM43:AP43"/>
    <mergeCell ref="AU43:AX43"/>
    <mergeCell ref="AY43:BB43"/>
    <mergeCell ref="AY42:BB42"/>
    <mergeCell ref="AM42:AP42"/>
    <mergeCell ref="AE42:AH42"/>
    <mergeCell ref="AI42:AL42"/>
    <mergeCell ref="AI43:AL43"/>
    <mergeCell ref="B44:J44"/>
    <mergeCell ref="K57:P57"/>
    <mergeCell ref="AU44:AX44"/>
    <mergeCell ref="S44:V44"/>
    <mergeCell ref="W44:Z44"/>
    <mergeCell ref="AQ44:AT44"/>
    <mergeCell ref="S55:AB55"/>
    <mergeCell ref="S57:AB57"/>
    <mergeCell ref="S54:AB54"/>
    <mergeCell ref="S56:AB56"/>
    <mergeCell ref="K44:N44"/>
    <mergeCell ref="O44:R44"/>
    <mergeCell ref="AA44:AD44"/>
    <mergeCell ref="AQ46:AT46"/>
    <mergeCell ref="AM51:AP51"/>
    <mergeCell ref="AQ51:AT51"/>
    <mergeCell ref="AE51:AH51"/>
    <mergeCell ref="AI51:AL51"/>
    <mergeCell ref="AQ48:AT48"/>
    <mergeCell ref="AQ47:AT47"/>
    <mergeCell ref="AE44:AH44"/>
    <mergeCell ref="AI44:AL44"/>
    <mergeCell ref="AM44:AP44"/>
    <mergeCell ref="A54:B56"/>
    <mergeCell ref="AQ41:AT41"/>
    <mergeCell ref="AU40:AX40"/>
    <mergeCell ref="AU41:AX41"/>
    <mergeCell ref="AA40:AD40"/>
    <mergeCell ref="AE40:AH40"/>
    <mergeCell ref="AI40:AL40"/>
    <mergeCell ref="AM40:AP40"/>
    <mergeCell ref="AU46:AX46"/>
    <mergeCell ref="AQ45:AT45"/>
    <mergeCell ref="AU45:AX45"/>
    <mergeCell ref="AY41:BB41"/>
    <mergeCell ref="B40:J40"/>
    <mergeCell ref="K40:N40"/>
    <mergeCell ref="O40:R40"/>
    <mergeCell ref="S40:V40"/>
    <mergeCell ref="W40:Z40"/>
    <mergeCell ref="AY39:BB39"/>
    <mergeCell ref="AQ38:AT38"/>
    <mergeCell ref="AQ39:AT39"/>
    <mergeCell ref="W38:Z38"/>
    <mergeCell ref="AI39:AL39"/>
    <mergeCell ref="AM39:AP39"/>
    <mergeCell ref="W39:Z39"/>
    <mergeCell ref="AA39:AD39"/>
    <mergeCell ref="AE39:AH39"/>
    <mergeCell ref="AA38:AD38"/>
    <mergeCell ref="AU39:AX39"/>
    <mergeCell ref="AY40:BB40"/>
    <mergeCell ref="B41:J41"/>
    <mergeCell ref="K41:N41"/>
    <mergeCell ref="O41:R41"/>
    <mergeCell ref="S41:V41"/>
    <mergeCell ref="W41:Z41"/>
    <mergeCell ref="AA41:AD41"/>
    <mergeCell ref="AY36:BB36"/>
    <mergeCell ref="AY37:BB37"/>
    <mergeCell ref="AI38:AL38"/>
    <mergeCell ref="AM38:AP38"/>
    <mergeCell ref="AU38:AX38"/>
    <mergeCell ref="AY38:BB38"/>
    <mergeCell ref="W36:Z36"/>
    <mergeCell ref="AI36:AL36"/>
    <mergeCell ref="AM36:AP36"/>
    <mergeCell ref="AE36:AH36"/>
    <mergeCell ref="AU36:AX36"/>
    <mergeCell ref="AI37:AL37"/>
    <mergeCell ref="AM37:AP37"/>
    <mergeCell ref="AU37:AX37"/>
    <mergeCell ref="AQ36:AT36"/>
    <mergeCell ref="AY35:BB35"/>
    <mergeCell ref="AQ34:AT34"/>
    <mergeCell ref="AQ35:AT35"/>
    <mergeCell ref="AU34:AX34"/>
    <mergeCell ref="AI35:AL35"/>
    <mergeCell ref="AM35:AP35"/>
    <mergeCell ref="AA34:AD34"/>
    <mergeCell ref="AE34:AH34"/>
    <mergeCell ref="AY34:BB34"/>
    <mergeCell ref="AI34:AL34"/>
    <mergeCell ref="AU35:AX35"/>
    <mergeCell ref="AM34:AP34"/>
    <mergeCell ref="O33:R33"/>
    <mergeCell ref="S33:V33"/>
    <mergeCell ref="W33:Z33"/>
    <mergeCell ref="AY33:BB33"/>
    <mergeCell ref="AQ33:AT33"/>
    <mergeCell ref="AY32:BB32"/>
    <mergeCell ref="O32:R32"/>
    <mergeCell ref="S32:V32"/>
    <mergeCell ref="W32:Z32"/>
    <mergeCell ref="AI32:AL32"/>
    <mergeCell ref="AE32:AH32"/>
    <mergeCell ref="AA33:AD33"/>
    <mergeCell ref="AE33:AH33"/>
    <mergeCell ref="AA32:AD32"/>
    <mergeCell ref="S30:V30"/>
    <mergeCell ref="S29:V29"/>
    <mergeCell ref="W29:Z29"/>
    <mergeCell ref="AA29:AD29"/>
    <mergeCell ref="AE29:AH29"/>
    <mergeCell ref="AU32:AX32"/>
    <mergeCell ref="AI33:AL33"/>
    <mergeCell ref="AM33:AP33"/>
    <mergeCell ref="AU33:AX33"/>
    <mergeCell ref="AA31:AD31"/>
    <mergeCell ref="AY31:BB31"/>
    <mergeCell ref="AQ30:AT30"/>
    <mergeCell ref="AQ31:AT31"/>
    <mergeCell ref="W30:Z30"/>
    <mergeCell ref="AY30:BB30"/>
    <mergeCell ref="AE31:AH31"/>
    <mergeCell ref="AY29:BB29"/>
    <mergeCell ref="AQ29:AT29"/>
    <mergeCell ref="AE28:AH28"/>
    <mergeCell ref="AI28:AL28"/>
    <mergeCell ref="AM28:AP28"/>
    <mergeCell ref="AU28:AX28"/>
    <mergeCell ref="AQ28:AT28"/>
    <mergeCell ref="AY28:BB28"/>
    <mergeCell ref="AI29:AL29"/>
    <mergeCell ref="AM29:AP29"/>
    <mergeCell ref="AA28:AD28"/>
    <mergeCell ref="AU29:AX29"/>
    <mergeCell ref="W28:Z28"/>
    <mergeCell ref="AU30:AX30"/>
    <mergeCell ref="AI31:AL31"/>
    <mergeCell ref="AM31:AP31"/>
    <mergeCell ref="AU31:AX31"/>
    <mergeCell ref="AI30:AL30"/>
    <mergeCell ref="AY27:BB27"/>
    <mergeCell ref="AQ27:AT27"/>
    <mergeCell ref="AY26:BB26"/>
    <mergeCell ref="B27:J27"/>
    <mergeCell ref="K27:N27"/>
    <mergeCell ref="O27:R27"/>
    <mergeCell ref="S27:V27"/>
    <mergeCell ref="W27:Z27"/>
    <mergeCell ref="AA27:AD27"/>
    <mergeCell ref="AE27:AH27"/>
    <mergeCell ref="AI26:AL26"/>
    <mergeCell ref="AM26:AP26"/>
    <mergeCell ref="AU26:AX26"/>
    <mergeCell ref="AQ26:AT26"/>
    <mergeCell ref="AM27:AP27"/>
    <mergeCell ref="AU27:AX27"/>
    <mergeCell ref="AI27:AL27"/>
    <mergeCell ref="AY24:BB24"/>
    <mergeCell ref="AI25:AL25"/>
    <mergeCell ref="AM25:AP25"/>
    <mergeCell ref="AA24:AD24"/>
    <mergeCell ref="AA25:AD25"/>
    <mergeCell ref="AE25:AH25"/>
    <mergeCell ref="B26:J26"/>
    <mergeCell ref="K26:N26"/>
    <mergeCell ref="O26:R26"/>
    <mergeCell ref="S26:V26"/>
    <mergeCell ref="AE26:AH26"/>
    <mergeCell ref="AA26:AD26"/>
    <mergeCell ref="AY25:BB25"/>
    <mergeCell ref="AQ25:AT25"/>
    <mergeCell ref="B24:J24"/>
    <mergeCell ref="K24:N24"/>
    <mergeCell ref="O24:R24"/>
    <mergeCell ref="W22:Z22"/>
    <mergeCell ref="AU25:AX25"/>
    <mergeCell ref="W24:Z24"/>
    <mergeCell ref="B25:J25"/>
    <mergeCell ref="K25:N25"/>
    <mergeCell ref="O25:R25"/>
    <mergeCell ref="AE24:AH24"/>
    <mergeCell ref="AI24:AL24"/>
    <mergeCell ref="AM24:AP24"/>
    <mergeCell ref="AU24:AX24"/>
    <mergeCell ref="AQ24:AT24"/>
    <mergeCell ref="AY23:BB23"/>
    <mergeCell ref="AQ23:AT23"/>
    <mergeCell ref="AY22:BB22"/>
    <mergeCell ref="B23:J23"/>
    <mergeCell ref="K23:N23"/>
    <mergeCell ref="O23:R23"/>
    <mergeCell ref="S23:V23"/>
    <mergeCell ref="W23:Z23"/>
    <mergeCell ref="AA23:AD23"/>
    <mergeCell ref="AE23:AH23"/>
    <mergeCell ref="AI22:AL22"/>
    <mergeCell ref="AM22:AP22"/>
    <mergeCell ref="AU22:AX22"/>
    <mergeCell ref="AQ22:AT22"/>
    <mergeCell ref="AM23:AP23"/>
    <mergeCell ref="AU23:AX23"/>
    <mergeCell ref="AI23:AL23"/>
    <mergeCell ref="AY20:BB20"/>
    <mergeCell ref="AI21:AL21"/>
    <mergeCell ref="AM21:AP21"/>
    <mergeCell ref="AA21:AD21"/>
    <mergeCell ref="AE21:AH21"/>
    <mergeCell ref="B22:J22"/>
    <mergeCell ref="K22:N22"/>
    <mergeCell ref="O22:R22"/>
    <mergeCell ref="S22:V22"/>
    <mergeCell ref="AE22:AH22"/>
    <mergeCell ref="AA22:AD22"/>
    <mergeCell ref="AA20:AD20"/>
    <mergeCell ref="B20:J20"/>
    <mergeCell ref="K20:N20"/>
    <mergeCell ref="O20:R20"/>
    <mergeCell ref="S20:V20"/>
    <mergeCell ref="W20:Z20"/>
    <mergeCell ref="B21:J21"/>
    <mergeCell ref="K21:N21"/>
    <mergeCell ref="O21:R21"/>
    <mergeCell ref="S21:V21"/>
    <mergeCell ref="W21:Z21"/>
    <mergeCell ref="AY18:BB18"/>
    <mergeCell ref="B19:J19"/>
    <mergeCell ref="K19:N19"/>
    <mergeCell ref="O19:R19"/>
    <mergeCell ref="S19:V19"/>
    <mergeCell ref="AI19:AL19"/>
    <mergeCell ref="AM19:AP19"/>
    <mergeCell ref="AU19:AX19"/>
    <mergeCell ref="AY19:BB19"/>
    <mergeCell ref="AI18:AL18"/>
    <mergeCell ref="W19:Z19"/>
    <mergeCell ref="AA19:AD19"/>
    <mergeCell ref="AE19:AH19"/>
    <mergeCell ref="AA18:AD18"/>
    <mergeCell ref="AE18:AH18"/>
    <mergeCell ref="AU21:AX21"/>
    <mergeCell ref="AY21:BB21"/>
    <mergeCell ref="AQ21:AT21"/>
    <mergeCell ref="AE20:AH20"/>
    <mergeCell ref="AI20:AL20"/>
    <mergeCell ref="AM20:AP20"/>
    <mergeCell ref="AU20:AX20"/>
    <mergeCell ref="AU18:AX18"/>
    <mergeCell ref="AQ18:AT18"/>
    <mergeCell ref="AQ16:AT16"/>
    <mergeCell ref="AQ17:AT17"/>
    <mergeCell ref="AU17:AX17"/>
    <mergeCell ref="B17:J17"/>
    <mergeCell ref="K17:N17"/>
    <mergeCell ref="O17:R17"/>
    <mergeCell ref="S17:V17"/>
    <mergeCell ref="W17:Z17"/>
    <mergeCell ref="AA17:AD17"/>
    <mergeCell ref="B16:J16"/>
    <mergeCell ref="K16:N16"/>
    <mergeCell ref="O16:R16"/>
    <mergeCell ref="W18:Z18"/>
    <mergeCell ref="B18:J18"/>
    <mergeCell ref="K18:N18"/>
    <mergeCell ref="O18:R18"/>
    <mergeCell ref="S18:V18"/>
    <mergeCell ref="B15:J15"/>
    <mergeCell ref="K15:N15"/>
    <mergeCell ref="O15:R15"/>
    <mergeCell ref="S15:V15"/>
    <mergeCell ref="W15:Z15"/>
    <mergeCell ref="B14:J14"/>
    <mergeCell ref="K14:N14"/>
    <mergeCell ref="O14:R14"/>
    <mergeCell ref="S14:V14"/>
    <mergeCell ref="AU15:AX15"/>
    <mergeCell ref="AA15:AD15"/>
    <mergeCell ref="AE15:AH15"/>
    <mergeCell ref="W16:Z16"/>
    <mergeCell ref="S16:V16"/>
    <mergeCell ref="AY15:BB15"/>
    <mergeCell ref="AE14:AH14"/>
    <mergeCell ref="AI14:AL14"/>
    <mergeCell ref="AM14:AP14"/>
    <mergeCell ref="AU14:AX14"/>
    <mergeCell ref="AY14:BB14"/>
    <mergeCell ref="AQ14:AT14"/>
    <mergeCell ref="AQ15:AT15"/>
    <mergeCell ref="AI15:AL15"/>
    <mergeCell ref="AM15:AP15"/>
    <mergeCell ref="W14:Z14"/>
    <mergeCell ref="AA16:AD16"/>
    <mergeCell ref="AY17:BB17"/>
    <mergeCell ref="AE16:AH16"/>
    <mergeCell ref="AI16:AL16"/>
    <mergeCell ref="AM16:AP16"/>
    <mergeCell ref="AU16:AX16"/>
    <mergeCell ref="AY16:BB16"/>
    <mergeCell ref="AI17:AL17"/>
    <mergeCell ref="AM17:AP17"/>
    <mergeCell ref="AE17:AH17"/>
    <mergeCell ref="B13:J13"/>
    <mergeCell ref="K13:N13"/>
    <mergeCell ref="O13:R13"/>
    <mergeCell ref="S13:V13"/>
    <mergeCell ref="W13:Z13"/>
    <mergeCell ref="AI13:AL13"/>
    <mergeCell ref="AU11:AX11"/>
    <mergeCell ref="AQ12:AT12"/>
    <mergeCell ref="AU12:AX12"/>
    <mergeCell ref="B11:J11"/>
    <mergeCell ref="AI12:AL12"/>
    <mergeCell ref="K11:N11"/>
    <mergeCell ref="O11:R11"/>
    <mergeCell ref="S11:V11"/>
    <mergeCell ref="W11:Z11"/>
    <mergeCell ref="AE12:AH12"/>
    <mergeCell ref="AA12:AD12"/>
    <mergeCell ref="O12:R12"/>
    <mergeCell ref="S12:V12"/>
    <mergeCell ref="W12:Z12"/>
    <mergeCell ref="AY12:BB12"/>
    <mergeCell ref="AQ11:AT11"/>
    <mergeCell ref="AQ13:AT13"/>
    <mergeCell ref="AY11:BB11"/>
    <mergeCell ref="AU13:AX13"/>
    <mergeCell ref="AD3:BB3"/>
    <mergeCell ref="AD8:BB8"/>
    <mergeCell ref="W10:Z10"/>
    <mergeCell ref="AA10:AD10"/>
    <mergeCell ref="AA13:AD13"/>
    <mergeCell ref="AE13:AH13"/>
    <mergeCell ref="AA11:AD11"/>
    <mergeCell ref="AE11:AH11"/>
    <mergeCell ref="AY13:BB13"/>
    <mergeCell ref="AI11:AL11"/>
    <mergeCell ref="O9:V9"/>
    <mergeCell ref="O10:R10"/>
    <mergeCell ref="S10:V10"/>
    <mergeCell ref="AL1:BB1"/>
    <mergeCell ref="AI9:AL10"/>
    <mergeCell ref="AM9:AP10"/>
    <mergeCell ref="AU9:AX10"/>
    <mergeCell ref="AY9:BB10"/>
    <mergeCell ref="A2:BB2"/>
    <mergeCell ref="A4:G4"/>
    <mergeCell ref="A7:D7"/>
    <mergeCell ref="A5:G5"/>
    <mergeCell ref="I5:BB5"/>
    <mergeCell ref="A9:A10"/>
    <mergeCell ref="B9:J10"/>
    <mergeCell ref="K9:N10"/>
    <mergeCell ref="AE46:AH46"/>
    <mergeCell ref="AI46:AL46"/>
    <mergeCell ref="AM46:AP46"/>
    <mergeCell ref="W9:AD9"/>
    <mergeCell ref="AE9:AH10"/>
    <mergeCell ref="AQ9:AT10"/>
    <mergeCell ref="AM11:AP11"/>
    <mergeCell ref="AA14:AD14"/>
    <mergeCell ref="AM13:AP13"/>
    <mergeCell ref="AM12:AP12"/>
    <mergeCell ref="AE45:AH45"/>
    <mergeCell ref="AI45:AL45"/>
    <mergeCell ref="AM45:AP45"/>
    <mergeCell ref="AM18:AP18"/>
    <mergeCell ref="AM30:AP30"/>
    <mergeCell ref="W42:Z42"/>
    <mergeCell ref="AQ42:AT42"/>
    <mergeCell ref="AQ43:AT43"/>
    <mergeCell ref="AA43:AD43"/>
    <mergeCell ref="AE43:AH43"/>
    <mergeCell ref="AE41:AH41"/>
    <mergeCell ref="AI41:AL41"/>
    <mergeCell ref="AM41:AP41"/>
    <mergeCell ref="AQ40:AT40"/>
    <mergeCell ref="AY45:BB45"/>
    <mergeCell ref="B46:J46"/>
    <mergeCell ref="K46:N46"/>
    <mergeCell ref="O46:R46"/>
    <mergeCell ref="S46:V46"/>
    <mergeCell ref="W46:Z46"/>
    <mergeCell ref="AA46:AD46"/>
    <mergeCell ref="B48:J48"/>
    <mergeCell ref="K48:N48"/>
    <mergeCell ref="O48:R48"/>
    <mergeCell ref="AY46:BB46"/>
    <mergeCell ref="B45:J45"/>
    <mergeCell ref="K45:N45"/>
    <mergeCell ref="O45:R45"/>
    <mergeCell ref="S45:V45"/>
    <mergeCell ref="W45:Z45"/>
    <mergeCell ref="AA45:AD45"/>
    <mergeCell ref="W48:Z48"/>
    <mergeCell ref="AA47:AD47"/>
    <mergeCell ref="AE47:AH47"/>
    <mergeCell ref="AI47:AL47"/>
    <mergeCell ref="AY48:BB48"/>
    <mergeCell ref="B47:J47"/>
    <mergeCell ref="K47:N47"/>
    <mergeCell ref="O47:R47"/>
    <mergeCell ref="S47:V47"/>
    <mergeCell ref="W47:Z47"/>
    <mergeCell ref="AU49:AX49"/>
    <mergeCell ref="AY49:BB49"/>
    <mergeCell ref="AM47:AP47"/>
    <mergeCell ref="AI48:AL48"/>
    <mergeCell ref="AM48:AP48"/>
    <mergeCell ref="AA48:AD48"/>
    <mergeCell ref="AE48:AH48"/>
    <mergeCell ref="AY47:BB47"/>
    <mergeCell ref="AU48:AX48"/>
    <mergeCell ref="AU47:AX47"/>
    <mergeCell ref="W49:Z49"/>
    <mergeCell ref="AA49:AD49"/>
    <mergeCell ref="AE49:AH49"/>
    <mergeCell ref="AI49:AL49"/>
    <mergeCell ref="AM49:AP49"/>
    <mergeCell ref="AQ49:AT49"/>
    <mergeCell ref="S48:V48"/>
    <mergeCell ref="AU50:AX50"/>
    <mergeCell ref="AY50:BB50"/>
    <mergeCell ref="W50:Z50"/>
    <mergeCell ref="AA50:AD50"/>
    <mergeCell ref="AE50:AH50"/>
    <mergeCell ref="AI50:AL50"/>
    <mergeCell ref="B49:J49"/>
    <mergeCell ref="K49:N49"/>
    <mergeCell ref="O49:R49"/>
    <mergeCell ref="S49:V49"/>
    <mergeCell ref="AM50:AP50"/>
    <mergeCell ref="AQ50:AT50"/>
    <mergeCell ref="B50:J50"/>
    <mergeCell ref="K50:N50"/>
    <mergeCell ref="O50:R50"/>
    <mergeCell ref="S50:V50"/>
    <mergeCell ref="B51:J51"/>
    <mergeCell ref="K51:N51"/>
    <mergeCell ref="O51:R51"/>
    <mergeCell ref="S51:V51"/>
    <mergeCell ref="AY52:BB52"/>
    <mergeCell ref="AE52:AH52"/>
    <mergeCell ref="AI52:AL52"/>
    <mergeCell ref="AM52:AP52"/>
    <mergeCell ref="AQ52:AT52"/>
    <mergeCell ref="B52:J52"/>
    <mergeCell ref="K52:N52"/>
    <mergeCell ref="AU51:AX51"/>
    <mergeCell ref="AY51:BB51"/>
    <mergeCell ref="W51:Z51"/>
    <mergeCell ref="AA51:AD51"/>
    <mergeCell ref="O52:R52"/>
    <mergeCell ref="S52:V52"/>
    <mergeCell ref="W52:Z52"/>
    <mergeCell ref="AA52:AD52"/>
    <mergeCell ref="AU52:AX52"/>
  </mergeCells>
  <phoneticPr fontId="0" type="noConversion"/>
  <dataValidations count="4">
    <dataValidation type="list" allowBlank="1" showInputMessage="1" showErrorMessage="1" sqref="W13:Z53">
      <formula1>$BD$12:$BD$18</formula1>
    </dataValidation>
    <dataValidation type="decimal" operator="greaterThanOrEqual" allowBlank="1" showInputMessage="1" showErrorMessage="1" error="Только положительные числа!_x000a_Для '-' введите 0" sqref="K13:V52 AA13:AX52">
      <formula1>0</formula1>
    </dataValidation>
    <dataValidation type="list" allowBlank="1" showInputMessage="1" showErrorMessage="1" sqref="BH12:BH66">
      <formula1>Зерновые_культуры</formula1>
    </dataValidation>
    <dataValidation type="list" allowBlank="1" showInputMessage="1" showErrorMessage="1" sqref="B13:J52">
      <formula1>$BH$11:$BH$88</formula1>
    </dataValidation>
  </dataValidations>
  <pageMargins left="0.25" right="0.25" top="0.75" bottom="0.75" header="0.3" footer="0.3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H265"/>
  <sheetViews>
    <sheetView zoomScaleSheetLayoutView="90" workbookViewId="0">
      <selection activeCell="AE14" sqref="AE14:AT14"/>
    </sheetView>
  </sheetViews>
  <sheetFormatPr defaultRowHeight="15" x14ac:dyDescent="0.25"/>
  <cols>
    <col min="1" max="13" width="2.7109375" style="15" customWidth="1"/>
    <col min="14" max="20" width="2.85546875" style="15" customWidth="1"/>
    <col min="21" max="46" width="2.28515625" style="15" customWidth="1"/>
    <col min="47" max="56" width="2.7109375" style="15" customWidth="1"/>
    <col min="59" max="59" width="35.28515625" hidden="1" customWidth="1"/>
    <col min="60" max="60" width="27.140625" hidden="1" customWidth="1"/>
  </cols>
  <sheetData>
    <row r="1" spans="1:60" x14ac:dyDescent="0.25">
      <c r="A1" s="113"/>
      <c r="B1" s="113"/>
      <c r="C1" s="113"/>
      <c r="D1" s="113"/>
      <c r="E1" s="113"/>
      <c r="F1" s="113"/>
      <c r="G1" s="113"/>
      <c r="H1" s="114"/>
      <c r="AM1" s="307" t="s">
        <v>402</v>
      </c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</row>
    <row r="2" spans="1:60" x14ac:dyDescent="0.25">
      <c r="A2" s="113"/>
      <c r="B2" s="113"/>
      <c r="C2" s="113"/>
      <c r="D2" s="113"/>
      <c r="E2" s="113"/>
      <c r="F2" s="113"/>
      <c r="G2" s="113"/>
      <c r="H2" s="11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60" ht="18.75" x14ac:dyDescent="0.25">
      <c r="A3" s="308" t="s">
        <v>404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</row>
    <row r="4" spans="1:60" ht="18.7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Q4" s="23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Y4" s="23"/>
      <c r="BD4" s="23"/>
    </row>
    <row r="5" spans="1:60" ht="18.75" x14ac:dyDescent="0.3">
      <c r="A5" s="318" t="s">
        <v>0</v>
      </c>
      <c r="B5" s="318"/>
      <c r="C5" s="318"/>
      <c r="D5" s="318"/>
      <c r="E5" s="318"/>
      <c r="F5" s="318"/>
      <c r="G5" s="318"/>
      <c r="H5" s="42"/>
      <c r="I5" s="42"/>
      <c r="J5" s="42"/>
      <c r="K5" s="38"/>
      <c r="L5"/>
      <c r="M5"/>
      <c r="N5"/>
      <c r="O5"/>
      <c r="P5"/>
      <c r="Q5"/>
      <c r="R5"/>
      <c r="S5"/>
      <c r="T5"/>
      <c r="U5" s="50" t="s">
        <v>1</v>
      </c>
      <c r="V5" s="50"/>
      <c r="W5" s="123" t="str">
        <f>IF(ISBLANK(Декларация!T8),"",Декларация!T8)</f>
        <v/>
      </c>
      <c r="X5" s="123" t="str">
        <f>IF(ISBLANK(Декларация!U8),"",Декларация!U8)</f>
        <v/>
      </c>
      <c r="Y5" s="123" t="s">
        <v>2</v>
      </c>
      <c r="Z5" s="123" t="str">
        <f>IF(ISBLANK(Декларация!W8),"",Декларация!W8)</f>
        <v/>
      </c>
      <c r="AA5" s="123" t="str">
        <f>IF(ISBLANK(Декларация!X8),"",Декларация!X8)</f>
        <v/>
      </c>
      <c r="AB5" s="123" t="str">
        <f>IF(ISBLANK(Декларация!Y8),"",Декларация!Y8)</f>
        <v/>
      </c>
      <c r="AC5" s="123" t="str">
        <f>IF(ISBLANK(Декларация!Z8),"",Декларация!Z8)</f>
        <v/>
      </c>
      <c r="AD5" s="51"/>
      <c r="AE5" s="51" t="s">
        <v>3</v>
      </c>
      <c r="AF5" s="51"/>
      <c r="AG5" s="51"/>
      <c r="AH5" s="51"/>
      <c r="AI5" s="51"/>
      <c r="AJ5" s="51"/>
      <c r="AK5" s="38"/>
      <c r="AL5" s="67"/>
      <c r="AM5" s="67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60" ht="20.100000000000001" customHeight="1" x14ac:dyDescent="0.25">
      <c r="A6" s="315" t="s">
        <v>123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00" t="str">
        <f>IF(ISBLANK(Декларация!K9),"",Декларация!K9)</f>
        <v/>
      </c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</row>
    <row r="7" spans="1:60" ht="8.25" customHeigh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8"/>
      <c r="L7" s="78"/>
      <c r="M7" s="78"/>
      <c r="N7" s="78"/>
      <c r="O7" s="78"/>
      <c r="P7" s="7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39"/>
      <c r="AL7" s="54"/>
      <c r="AM7" s="54"/>
      <c r="AN7" s="54"/>
      <c r="AO7" s="54"/>
      <c r="AP7" s="54"/>
      <c r="AQ7" s="54"/>
      <c r="AR7" s="54"/>
      <c r="AS7" s="54"/>
      <c r="AT7" s="54"/>
      <c r="AU7"/>
      <c r="AV7"/>
      <c r="AW7"/>
      <c r="AX7"/>
      <c r="AY7"/>
      <c r="AZ7"/>
      <c r="BA7"/>
      <c r="BB7"/>
      <c r="BC7"/>
      <c r="BD7"/>
    </row>
    <row r="8" spans="1:60" ht="18.75" x14ac:dyDescent="0.3">
      <c r="A8" s="315" t="s">
        <v>136</v>
      </c>
      <c r="B8" s="315"/>
      <c r="C8" s="315"/>
      <c r="D8" s="315"/>
      <c r="E8" s="37"/>
      <c r="F8" s="126" t="str">
        <f>IF(ISBLANK(Декларация!F12),"",Декларация!F12)</f>
        <v/>
      </c>
      <c r="G8" s="126" t="str">
        <f>IF(ISBLANK(Декларация!G12),"",Декларация!G12)</f>
        <v/>
      </c>
      <c r="H8" s="126" t="str">
        <f>IF(ISBLANK(Декларация!H12),"",Декларация!H12)</f>
        <v/>
      </c>
      <c r="I8" s="126" t="str">
        <f>IF(ISBLANK(Декларация!I12),"",Декларация!I12)</f>
        <v/>
      </c>
      <c r="J8" s="126" t="str">
        <f>IF(ISBLANK(Декларация!J12),"",Декларация!J12)</f>
        <v/>
      </c>
      <c r="K8" s="126" t="str">
        <f>IF(ISBLANK(Декларация!K12),"",Декларация!K12)</f>
        <v/>
      </c>
      <c r="L8" s="126" t="str">
        <f>IF(ISBLANK(Декларация!L12),"",Декларация!L12)</f>
        <v/>
      </c>
      <c r="M8" s="126" t="str">
        <f>IF(ISBLANK(Декларация!M12),"",Декларация!M12)</f>
        <v/>
      </c>
      <c r="N8" s="126" t="str">
        <f>IF(ISBLANK(Декларация!N12),"",Декларация!N12)</f>
        <v/>
      </c>
      <c r="O8" s="126" t="str">
        <f>IF(ISBLANK(Декларация!O12),"",Декларация!O12)</f>
        <v/>
      </c>
      <c r="P8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38"/>
      <c r="AL8" s="37"/>
      <c r="AM8" s="37"/>
      <c r="AN8" s="37"/>
      <c r="AO8" s="37"/>
      <c r="AP8" s="37"/>
      <c r="AQ8" s="37"/>
      <c r="AR8" s="37"/>
      <c r="AS8" s="37"/>
      <c r="AT8" s="37"/>
      <c r="AU8"/>
      <c r="AV8"/>
      <c r="AW8"/>
      <c r="AX8"/>
      <c r="AY8"/>
      <c r="AZ8"/>
      <c r="BA8"/>
      <c r="BB8"/>
      <c r="BC8"/>
      <c r="BD8"/>
    </row>
    <row r="9" spans="1:60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P9" s="19"/>
      <c r="Q9" s="24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X9" s="19"/>
      <c r="AY9" s="24"/>
      <c r="BC9" s="19"/>
      <c r="BD9" s="24"/>
    </row>
    <row r="10" spans="1:60" x14ac:dyDescent="0.25">
      <c r="A10" s="9"/>
      <c r="B10" s="9"/>
      <c r="Q10" s="23"/>
      <c r="AY10" s="23"/>
      <c r="BD10" s="23" t="s">
        <v>4</v>
      </c>
    </row>
    <row r="11" spans="1:60" s="52" customFormat="1" ht="51" customHeight="1" x14ac:dyDescent="0.3">
      <c r="A11" s="312" t="s">
        <v>111</v>
      </c>
      <c r="B11" s="312"/>
      <c r="C11" s="312" t="s">
        <v>144</v>
      </c>
      <c r="D11" s="312"/>
      <c r="E11" s="312"/>
      <c r="F11" s="312"/>
      <c r="G11" s="312"/>
      <c r="H11" s="312"/>
      <c r="I11" s="312"/>
      <c r="J11" s="364" t="s">
        <v>125</v>
      </c>
      <c r="K11" s="364"/>
      <c r="L11" s="364"/>
      <c r="M11" s="364"/>
      <c r="N11" s="312" t="s">
        <v>112</v>
      </c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 t="s">
        <v>5</v>
      </c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 t="s">
        <v>113</v>
      </c>
      <c r="AV11" s="312"/>
      <c r="AW11" s="312"/>
      <c r="AX11" s="312"/>
      <c r="AY11" s="312"/>
      <c r="AZ11" s="312" t="s">
        <v>114</v>
      </c>
      <c r="BA11" s="312"/>
      <c r="BB11" s="312"/>
      <c r="BC11" s="312"/>
      <c r="BD11" s="312"/>
      <c r="BG11" s="37" t="s">
        <v>63</v>
      </c>
      <c r="BH11" s="104" t="s">
        <v>63</v>
      </c>
    </row>
    <row r="12" spans="1:60" s="52" customFormat="1" ht="18.75" x14ac:dyDescent="0.3">
      <c r="A12" s="303">
        <v>1</v>
      </c>
      <c r="B12" s="303"/>
      <c r="C12" s="303">
        <v>2</v>
      </c>
      <c r="D12" s="303"/>
      <c r="E12" s="303"/>
      <c r="F12" s="303"/>
      <c r="G12" s="303"/>
      <c r="H12" s="303"/>
      <c r="I12" s="303"/>
      <c r="J12" s="303">
        <v>3</v>
      </c>
      <c r="K12" s="303"/>
      <c r="L12" s="303"/>
      <c r="M12" s="303"/>
      <c r="N12" s="363" t="s">
        <v>116</v>
      </c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 t="s">
        <v>117</v>
      </c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2">
        <v>6</v>
      </c>
      <c r="AV12" s="362"/>
      <c r="AW12" s="362"/>
      <c r="AX12" s="362"/>
      <c r="AY12" s="362"/>
      <c r="AZ12" s="362">
        <v>7</v>
      </c>
      <c r="BA12" s="362"/>
      <c r="BB12" s="362"/>
      <c r="BC12" s="362"/>
      <c r="BD12" s="362"/>
      <c r="BG12" s="37" t="s">
        <v>145</v>
      </c>
      <c r="BH12" s="60" t="s">
        <v>65</v>
      </c>
    </row>
    <row r="13" spans="1:60" s="37" customFormat="1" ht="15" customHeight="1" x14ac:dyDescent="0.25">
      <c r="A13" s="361" t="s">
        <v>109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57">
        <f>SUM(AU14:AY68)</f>
        <v>0</v>
      </c>
      <c r="AV13" s="357"/>
      <c r="AW13" s="357"/>
      <c r="AX13" s="357"/>
      <c r="AY13" s="357"/>
      <c r="AZ13" s="357">
        <f>SUM(AZ14:BD68)</f>
        <v>0</v>
      </c>
      <c r="BA13" s="357"/>
      <c r="BB13" s="357"/>
      <c r="BC13" s="357"/>
      <c r="BD13" s="357"/>
      <c r="BG13" s="37" t="s">
        <v>146</v>
      </c>
      <c r="BH13" s="60" t="s">
        <v>66</v>
      </c>
    </row>
    <row r="14" spans="1:60" s="37" customFormat="1" ht="15" customHeight="1" x14ac:dyDescent="0.25">
      <c r="A14" s="303">
        <v>1</v>
      </c>
      <c r="B14" s="303"/>
      <c r="C14" s="360" t="s">
        <v>63</v>
      </c>
      <c r="D14" s="360"/>
      <c r="E14" s="360"/>
      <c r="F14" s="360"/>
      <c r="G14" s="360"/>
      <c r="H14" s="360"/>
      <c r="I14" s="360"/>
      <c r="J14" s="359" t="s">
        <v>63</v>
      </c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05" t="s">
        <v>63</v>
      </c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58">
        <v>0</v>
      </c>
      <c r="AV14" s="358"/>
      <c r="AW14" s="358"/>
      <c r="AX14" s="358"/>
      <c r="AY14" s="358"/>
      <c r="AZ14" s="358">
        <v>0</v>
      </c>
      <c r="BA14" s="358"/>
      <c r="BB14" s="358"/>
      <c r="BC14" s="358"/>
      <c r="BD14" s="358"/>
      <c r="BG14" t="s">
        <v>147</v>
      </c>
      <c r="BH14" s="60" t="s">
        <v>67</v>
      </c>
    </row>
    <row r="15" spans="1:60" s="37" customFormat="1" ht="15" customHeight="1" x14ac:dyDescent="0.25">
      <c r="A15" s="303">
        <v>2</v>
      </c>
      <c r="B15" s="303"/>
      <c r="C15" s="360" t="s">
        <v>63</v>
      </c>
      <c r="D15" s="360"/>
      <c r="E15" s="360"/>
      <c r="F15" s="360"/>
      <c r="G15" s="360"/>
      <c r="H15" s="360"/>
      <c r="I15" s="360"/>
      <c r="J15" s="359" t="s">
        <v>63</v>
      </c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05" t="s">
        <v>63</v>
      </c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58">
        <v>0</v>
      </c>
      <c r="AV15" s="358"/>
      <c r="AW15" s="358"/>
      <c r="AX15" s="358"/>
      <c r="AY15" s="358"/>
      <c r="AZ15" s="358">
        <v>0</v>
      </c>
      <c r="BA15" s="358"/>
      <c r="BB15" s="358"/>
      <c r="BC15" s="358"/>
      <c r="BD15" s="358"/>
      <c r="BG15" t="s">
        <v>148</v>
      </c>
      <c r="BH15" s="60" t="s">
        <v>68</v>
      </c>
    </row>
    <row r="16" spans="1:60" s="37" customFormat="1" ht="15" customHeight="1" x14ac:dyDescent="0.25">
      <c r="A16" s="303">
        <v>3</v>
      </c>
      <c r="B16" s="303"/>
      <c r="C16" s="360" t="s">
        <v>63</v>
      </c>
      <c r="D16" s="360"/>
      <c r="E16" s="360"/>
      <c r="F16" s="360"/>
      <c r="G16" s="360"/>
      <c r="H16" s="360"/>
      <c r="I16" s="360"/>
      <c r="J16" s="359" t="s">
        <v>63</v>
      </c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05" t="s">
        <v>63</v>
      </c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58">
        <v>0</v>
      </c>
      <c r="AV16" s="358"/>
      <c r="AW16" s="358"/>
      <c r="AX16" s="358"/>
      <c r="AY16" s="358"/>
      <c r="AZ16" s="358">
        <v>0</v>
      </c>
      <c r="BA16" s="358"/>
      <c r="BB16" s="358"/>
      <c r="BC16" s="358"/>
      <c r="BD16" s="358"/>
      <c r="BG16" s="37" t="s">
        <v>149</v>
      </c>
      <c r="BH16" s="60" t="s">
        <v>69</v>
      </c>
    </row>
    <row r="17" spans="1:60" s="37" customFormat="1" ht="15" customHeight="1" x14ac:dyDescent="0.25">
      <c r="A17" s="303">
        <v>4</v>
      </c>
      <c r="B17" s="303"/>
      <c r="C17" s="360" t="s">
        <v>63</v>
      </c>
      <c r="D17" s="360"/>
      <c r="E17" s="360"/>
      <c r="F17" s="360"/>
      <c r="G17" s="360"/>
      <c r="H17" s="360"/>
      <c r="I17" s="360"/>
      <c r="J17" s="359" t="s">
        <v>63</v>
      </c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05" t="s">
        <v>63</v>
      </c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58">
        <v>0</v>
      </c>
      <c r="AV17" s="358"/>
      <c r="AW17" s="358"/>
      <c r="AX17" s="358"/>
      <c r="AY17" s="358"/>
      <c r="AZ17" s="358">
        <v>0</v>
      </c>
      <c r="BA17" s="358"/>
      <c r="BB17" s="358"/>
      <c r="BC17" s="358"/>
      <c r="BD17" s="358"/>
      <c r="BG17" s="37" t="s">
        <v>150</v>
      </c>
      <c r="BH17" s="60" t="s">
        <v>70</v>
      </c>
    </row>
    <row r="18" spans="1:60" s="37" customFormat="1" ht="15" customHeight="1" x14ac:dyDescent="0.25">
      <c r="A18" s="303">
        <v>5</v>
      </c>
      <c r="B18" s="303"/>
      <c r="C18" s="360" t="s">
        <v>63</v>
      </c>
      <c r="D18" s="360"/>
      <c r="E18" s="360"/>
      <c r="F18" s="360"/>
      <c r="G18" s="360"/>
      <c r="H18" s="360"/>
      <c r="I18" s="360"/>
      <c r="J18" s="359" t="s">
        <v>63</v>
      </c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05" t="s">
        <v>63</v>
      </c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58">
        <v>0</v>
      </c>
      <c r="AV18" s="358"/>
      <c r="AW18" s="358"/>
      <c r="AX18" s="358"/>
      <c r="AY18" s="358"/>
      <c r="AZ18" s="358">
        <v>0</v>
      </c>
      <c r="BA18" s="358"/>
      <c r="BB18" s="358"/>
      <c r="BC18" s="358"/>
      <c r="BD18" s="358"/>
      <c r="BG18" s="37" t="s">
        <v>151</v>
      </c>
      <c r="BH18" s="60" t="s">
        <v>71</v>
      </c>
    </row>
    <row r="19" spans="1:60" s="37" customFormat="1" ht="15" customHeight="1" x14ac:dyDescent="0.25">
      <c r="A19" s="303">
        <v>6</v>
      </c>
      <c r="B19" s="303"/>
      <c r="C19" s="360" t="s">
        <v>63</v>
      </c>
      <c r="D19" s="360"/>
      <c r="E19" s="360"/>
      <c r="F19" s="360"/>
      <c r="G19" s="360"/>
      <c r="H19" s="360"/>
      <c r="I19" s="360"/>
      <c r="J19" s="359" t="s">
        <v>63</v>
      </c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05" t="s">
        <v>63</v>
      </c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58">
        <v>0</v>
      </c>
      <c r="AV19" s="358"/>
      <c r="AW19" s="358"/>
      <c r="AX19" s="358"/>
      <c r="AY19" s="358"/>
      <c r="AZ19" s="358">
        <v>0</v>
      </c>
      <c r="BA19" s="358"/>
      <c r="BB19" s="358"/>
      <c r="BC19" s="358"/>
      <c r="BD19" s="358"/>
      <c r="BG19" s="37" t="s">
        <v>152</v>
      </c>
      <c r="BH19" s="60" t="s">
        <v>72</v>
      </c>
    </row>
    <row r="20" spans="1:60" s="37" customFormat="1" ht="15" customHeight="1" x14ac:dyDescent="0.25">
      <c r="A20" s="303">
        <v>7</v>
      </c>
      <c r="B20" s="303"/>
      <c r="C20" s="360" t="s">
        <v>63</v>
      </c>
      <c r="D20" s="360"/>
      <c r="E20" s="360"/>
      <c r="F20" s="360"/>
      <c r="G20" s="360"/>
      <c r="H20" s="360"/>
      <c r="I20" s="360"/>
      <c r="J20" s="359" t="s">
        <v>63</v>
      </c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05" t="s">
        <v>63</v>
      </c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58">
        <v>0</v>
      </c>
      <c r="AV20" s="358"/>
      <c r="AW20" s="358"/>
      <c r="AX20" s="358"/>
      <c r="AY20" s="358"/>
      <c r="AZ20" s="358">
        <v>0</v>
      </c>
      <c r="BA20" s="358"/>
      <c r="BB20" s="358"/>
      <c r="BC20" s="358"/>
      <c r="BD20" s="358"/>
      <c r="BG20" s="37" t="s">
        <v>153</v>
      </c>
      <c r="BH20" s="60" t="s">
        <v>73</v>
      </c>
    </row>
    <row r="21" spans="1:60" s="37" customFormat="1" ht="15" customHeight="1" x14ac:dyDescent="0.25">
      <c r="A21" s="303">
        <v>8</v>
      </c>
      <c r="B21" s="303"/>
      <c r="C21" s="360" t="s">
        <v>63</v>
      </c>
      <c r="D21" s="360"/>
      <c r="E21" s="360"/>
      <c r="F21" s="360"/>
      <c r="G21" s="360"/>
      <c r="H21" s="360"/>
      <c r="I21" s="360"/>
      <c r="J21" s="359" t="s">
        <v>63</v>
      </c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05" t="s">
        <v>63</v>
      </c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58">
        <v>0</v>
      </c>
      <c r="AV21" s="358"/>
      <c r="AW21" s="358"/>
      <c r="AX21" s="358"/>
      <c r="AY21" s="358"/>
      <c r="AZ21" s="358">
        <v>0</v>
      </c>
      <c r="BA21" s="358"/>
      <c r="BB21" s="358"/>
      <c r="BC21" s="358"/>
      <c r="BD21" s="358"/>
      <c r="BG21" s="37" t="s">
        <v>154</v>
      </c>
      <c r="BH21" s="60" t="s">
        <v>74</v>
      </c>
    </row>
    <row r="22" spans="1:60" s="37" customFormat="1" ht="15" customHeight="1" x14ac:dyDescent="0.25">
      <c r="A22" s="303">
        <v>9</v>
      </c>
      <c r="B22" s="303"/>
      <c r="C22" s="360" t="s">
        <v>63</v>
      </c>
      <c r="D22" s="360"/>
      <c r="E22" s="360"/>
      <c r="F22" s="360"/>
      <c r="G22" s="360"/>
      <c r="H22" s="360"/>
      <c r="I22" s="360"/>
      <c r="J22" s="359" t="s">
        <v>63</v>
      </c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05" t="s">
        <v>63</v>
      </c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58">
        <v>0</v>
      </c>
      <c r="AV22" s="358"/>
      <c r="AW22" s="358"/>
      <c r="AX22" s="358"/>
      <c r="AY22" s="358"/>
      <c r="AZ22" s="358">
        <v>0</v>
      </c>
      <c r="BA22" s="358"/>
      <c r="BB22" s="358"/>
      <c r="BC22" s="358"/>
      <c r="BD22" s="358"/>
      <c r="BG22" s="37" t="s">
        <v>155</v>
      </c>
      <c r="BH22" s="60" t="s">
        <v>75</v>
      </c>
    </row>
    <row r="23" spans="1:60" s="37" customFormat="1" ht="15" customHeight="1" x14ac:dyDescent="0.25">
      <c r="A23" s="303">
        <v>10</v>
      </c>
      <c r="B23" s="303"/>
      <c r="C23" s="360" t="s">
        <v>63</v>
      </c>
      <c r="D23" s="360"/>
      <c r="E23" s="360"/>
      <c r="F23" s="360"/>
      <c r="G23" s="360"/>
      <c r="H23" s="360"/>
      <c r="I23" s="360"/>
      <c r="J23" s="359" t="s">
        <v>63</v>
      </c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05" t="s">
        <v>63</v>
      </c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58">
        <v>0</v>
      </c>
      <c r="AV23" s="358"/>
      <c r="AW23" s="358"/>
      <c r="AX23" s="358"/>
      <c r="AY23" s="358"/>
      <c r="AZ23" s="358">
        <v>0</v>
      </c>
      <c r="BA23" s="358"/>
      <c r="BB23" s="358"/>
      <c r="BC23" s="358"/>
      <c r="BD23" s="358"/>
      <c r="BG23" s="37" t="s">
        <v>156</v>
      </c>
      <c r="BH23" s="60" t="s">
        <v>76</v>
      </c>
    </row>
    <row r="24" spans="1:60" s="37" customFormat="1" ht="15" customHeight="1" x14ac:dyDescent="0.25">
      <c r="A24" s="303">
        <v>11</v>
      </c>
      <c r="B24" s="303"/>
      <c r="C24" s="360" t="s">
        <v>63</v>
      </c>
      <c r="D24" s="360"/>
      <c r="E24" s="360"/>
      <c r="F24" s="360"/>
      <c r="G24" s="360"/>
      <c r="H24" s="360"/>
      <c r="I24" s="360"/>
      <c r="J24" s="359" t="s">
        <v>63</v>
      </c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05" t="s">
        <v>63</v>
      </c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58">
        <v>0</v>
      </c>
      <c r="AV24" s="358"/>
      <c r="AW24" s="358"/>
      <c r="AX24" s="358"/>
      <c r="AY24" s="358"/>
      <c r="AZ24" s="358">
        <v>0</v>
      </c>
      <c r="BA24" s="358"/>
      <c r="BB24" s="358"/>
      <c r="BC24" s="358"/>
      <c r="BD24" s="358"/>
      <c r="BG24" s="37" t="s">
        <v>157</v>
      </c>
      <c r="BH24" s="60" t="s">
        <v>77</v>
      </c>
    </row>
    <row r="25" spans="1:60" s="37" customFormat="1" ht="15" customHeight="1" x14ac:dyDescent="0.25">
      <c r="A25" s="303">
        <v>12</v>
      </c>
      <c r="B25" s="303"/>
      <c r="C25" s="360" t="s">
        <v>63</v>
      </c>
      <c r="D25" s="360"/>
      <c r="E25" s="360"/>
      <c r="F25" s="360"/>
      <c r="G25" s="360"/>
      <c r="H25" s="360"/>
      <c r="I25" s="360"/>
      <c r="J25" s="359" t="s">
        <v>63</v>
      </c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05" t="s">
        <v>63</v>
      </c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58">
        <v>0</v>
      </c>
      <c r="AV25" s="358"/>
      <c r="AW25" s="358"/>
      <c r="AX25" s="358"/>
      <c r="AY25" s="358"/>
      <c r="AZ25" s="358">
        <v>0</v>
      </c>
      <c r="BA25" s="358"/>
      <c r="BB25" s="358"/>
      <c r="BC25" s="358"/>
      <c r="BD25" s="358"/>
      <c r="BG25" s="37" t="s">
        <v>158</v>
      </c>
      <c r="BH25" s="60" t="s">
        <v>78</v>
      </c>
    </row>
    <row r="26" spans="1:60" s="37" customFormat="1" ht="15" customHeight="1" x14ac:dyDescent="0.25">
      <c r="A26" s="303">
        <v>13</v>
      </c>
      <c r="B26" s="303"/>
      <c r="C26" s="360" t="s">
        <v>63</v>
      </c>
      <c r="D26" s="360"/>
      <c r="E26" s="360"/>
      <c r="F26" s="360"/>
      <c r="G26" s="360"/>
      <c r="H26" s="360"/>
      <c r="I26" s="360"/>
      <c r="J26" s="359" t="s">
        <v>63</v>
      </c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05" t="s">
        <v>63</v>
      </c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58">
        <v>0</v>
      </c>
      <c r="AV26" s="358"/>
      <c r="AW26" s="358"/>
      <c r="AX26" s="358"/>
      <c r="AY26" s="358"/>
      <c r="AZ26" s="358">
        <v>0</v>
      </c>
      <c r="BA26" s="358"/>
      <c r="BB26" s="358"/>
      <c r="BC26" s="358"/>
      <c r="BD26" s="358"/>
      <c r="BG26" s="37" t="s">
        <v>159</v>
      </c>
      <c r="BH26" s="60" t="s">
        <v>79</v>
      </c>
    </row>
    <row r="27" spans="1:60" s="37" customFormat="1" ht="15" customHeight="1" x14ac:dyDescent="0.25">
      <c r="A27" s="303">
        <v>14</v>
      </c>
      <c r="B27" s="303"/>
      <c r="C27" s="360" t="s">
        <v>63</v>
      </c>
      <c r="D27" s="360"/>
      <c r="E27" s="360"/>
      <c r="F27" s="360"/>
      <c r="G27" s="360"/>
      <c r="H27" s="360"/>
      <c r="I27" s="360"/>
      <c r="J27" s="359" t="s">
        <v>63</v>
      </c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05" t="s">
        <v>63</v>
      </c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58">
        <v>0</v>
      </c>
      <c r="AV27" s="358"/>
      <c r="AW27" s="358"/>
      <c r="AX27" s="358"/>
      <c r="AY27" s="358"/>
      <c r="AZ27" s="358">
        <v>0</v>
      </c>
      <c r="BA27" s="358"/>
      <c r="BB27" s="358"/>
      <c r="BC27" s="358"/>
      <c r="BD27" s="358"/>
      <c r="BG27" s="37" t="s">
        <v>160</v>
      </c>
      <c r="BH27" s="60" t="s">
        <v>80</v>
      </c>
    </row>
    <row r="28" spans="1:60" s="37" customFormat="1" ht="15" customHeight="1" x14ac:dyDescent="0.25">
      <c r="A28" s="303">
        <v>15</v>
      </c>
      <c r="B28" s="303"/>
      <c r="C28" s="360" t="s">
        <v>63</v>
      </c>
      <c r="D28" s="360"/>
      <c r="E28" s="360"/>
      <c r="F28" s="360"/>
      <c r="G28" s="360"/>
      <c r="H28" s="360"/>
      <c r="I28" s="360"/>
      <c r="J28" s="359" t="s">
        <v>63</v>
      </c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05" t="s">
        <v>63</v>
      </c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58">
        <v>0</v>
      </c>
      <c r="AV28" s="358"/>
      <c r="AW28" s="358"/>
      <c r="AX28" s="358"/>
      <c r="AY28" s="358"/>
      <c r="AZ28" s="358">
        <v>0</v>
      </c>
      <c r="BA28" s="358"/>
      <c r="BB28" s="358"/>
      <c r="BC28" s="358"/>
      <c r="BD28" s="358"/>
      <c r="BG28" s="37" t="s">
        <v>161</v>
      </c>
      <c r="BH28" s="97" t="s">
        <v>19</v>
      </c>
    </row>
    <row r="29" spans="1:60" s="37" customFormat="1" ht="15" customHeight="1" x14ac:dyDescent="0.25">
      <c r="A29" s="303">
        <v>16</v>
      </c>
      <c r="B29" s="303"/>
      <c r="C29" s="360" t="s">
        <v>63</v>
      </c>
      <c r="D29" s="360"/>
      <c r="E29" s="360"/>
      <c r="F29" s="360"/>
      <c r="G29" s="360"/>
      <c r="H29" s="360"/>
      <c r="I29" s="360"/>
      <c r="J29" s="359" t="s">
        <v>63</v>
      </c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05" t="s">
        <v>63</v>
      </c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58">
        <v>0</v>
      </c>
      <c r="AV29" s="358"/>
      <c r="AW29" s="358"/>
      <c r="AX29" s="358"/>
      <c r="AY29" s="358"/>
      <c r="AZ29" s="358">
        <v>0</v>
      </c>
      <c r="BA29" s="358"/>
      <c r="BB29" s="358"/>
      <c r="BC29" s="358"/>
      <c r="BD29" s="358"/>
      <c r="BG29" s="37" t="s">
        <v>162</v>
      </c>
      <c r="BH29" s="60" t="s">
        <v>81</v>
      </c>
    </row>
    <row r="30" spans="1:60" s="37" customFormat="1" ht="15" customHeight="1" x14ac:dyDescent="0.25">
      <c r="A30" s="303">
        <v>17</v>
      </c>
      <c r="B30" s="303"/>
      <c r="C30" s="360" t="s">
        <v>63</v>
      </c>
      <c r="D30" s="360"/>
      <c r="E30" s="360"/>
      <c r="F30" s="360"/>
      <c r="G30" s="360"/>
      <c r="H30" s="360"/>
      <c r="I30" s="360"/>
      <c r="J30" s="359" t="s">
        <v>63</v>
      </c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05" t="s">
        <v>63</v>
      </c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58">
        <v>0</v>
      </c>
      <c r="AV30" s="358"/>
      <c r="AW30" s="358"/>
      <c r="AX30" s="358"/>
      <c r="AY30" s="358"/>
      <c r="AZ30" s="358">
        <v>0</v>
      </c>
      <c r="BA30" s="358"/>
      <c r="BB30" s="358"/>
      <c r="BC30" s="358"/>
      <c r="BD30" s="358"/>
      <c r="BG30" s="37" t="s">
        <v>163</v>
      </c>
      <c r="BH30" s="60" t="s">
        <v>82</v>
      </c>
    </row>
    <row r="31" spans="1:60" s="37" customFormat="1" ht="15" customHeight="1" x14ac:dyDescent="0.25">
      <c r="A31" s="303">
        <v>18</v>
      </c>
      <c r="B31" s="303"/>
      <c r="C31" s="360" t="s">
        <v>63</v>
      </c>
      <c r="D31" s="360"/>
      <c r="E31" s="360"/>
      <c r="F31" s="360"/>
      <c r="G31" s="360"/>
      <c r="H31" s="360"/>
      <c r="I31" s="360"/>
      <c r="J31" s="359" t="s">
        <v>63</v>
      </c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05" t="s">
        <v>63</v>
      </c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58">
        <v>0</v>
      </c>
      <c r="AV31" s="358"/>
      <c r="AW31" s="358"/>
      <c r="AX31" s="358"/>
      <c r="AY31" s="358"/>
      <c r="AZ31" s="358">
        <v>0</v>
      </c>
      <c r="BA31" s="358"/>
      <c r="BB31" s="358"/>
      <c r="BC31" s="358"/>
      <c r="BD31" s="358"/>
      <c r="BG31" s="37" t="s">
        <v>164</v>
      </c>
      <c r="BH31" s="60" t="s">
        <v>83</v>
      </c>
    </row>
    <row r="32" spans="1:60" s="37" customFormat="1" ht="15" customHeight="1" x14ac:dyDescent="0.25">
      <c r="A32" s="303">
        <v>19</v>
      </c>
      <c r="B32" s="303"/>
      <c r="C32" s="360" t="s">
        <v>63</v>
      </c>
      <c r="D32" s="360"/>
      <c r="E32" s="360"/>
      <c r="F32" s="360"/>
      <c r="G32" s="360"/>
      <c r="H32" s="360"/>
      <c r="I32" s="360"/>
      <c r="J32" s="359" t="s">
        <v>63</v>
      </c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05" t="s">
        <v>63</v>
      </c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58">
        <v>0</v>
      </c>
      <c r="AV32" s="358"/>
      <c r="AW32" s="358"/>
      <c r="AX32" s="358"/>
      <c r="AY32" s="358"/>
      <c r="AZ32" s="358">
        <v>0</v>
      </c>
      <c r="BA32" s="358"/>
      <c r="BB32" s="358"/>
      <c r="BC32" s="358"/>
      <c r="BD32" s="358"/>
      <c r="BG32" s="37" t="s">
        <v>165</v>
      </c>
      <c r="BH32" s="97" t="s">
        <v>22</v>
      </c>
    </row>
    <row r="33" spans="1:60" s="37" customFormat="1" ht="15" customHeight="1" x14ac:dyDescent="0.25">
      <c r="A33" s="303">
        <v>20</v>
      </c>
      <c r="B33" s="303"/>
      <c r="C33" s="360" t="s">
        <v>63</v>
      </c>
      <c r="D33" s="360"/>
      <c r="E33" s="360"/>
      <c r="F33" s="360"/>
      <c r="G33" s="360"/>
      <c r="H33" s="360"/>
      <c r="I33" s="360"/>
      <c r="J33" s="359" t="s">
        <v>63</v>
      </c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05" t="s">
        <v>63</v>
      </c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58">
        <v>0</v>
      </c>
      <c r="AV33" s="358"/>
      <c r="AW33" s="358"/>
      <c r="AX33" s="358"/>
      <c r="AY33" s="358"/>
      <c r="AZ33" s="358">
        <v>0</v>
      </c>
      <c r="BA33" s="358"/>
      <c r="BB33" s="358"/>
      <c r="BC33" s="358"/>
      <c r="BD33" s="358"/>
      <c r="BG33" s="37" t="s">
        <v>166</v>
      </c>
      <c r="BH33" s="60" t="s">
        <v>84</v>
      </c>
    </row>
    <row r="34" spans="1:60" s="37" customFormat="1" ht="15" customHeight="1" x14ac:dyDescent="0.25">
      <c r="A34" s="303">
        <v>21</v>
      </c>
      <c r="B34" s="303"/>
      <c r="C34" s="360" t="s">
        <v>63</v>
      </c>
      <c r="D34" s="360"/>
      <c r="E34" s="360"/>
      <c r="F34" s="360"/>
      <c r="G34" s="360"/>
      <c r="H34" s="360"/>
      <c r="I34" s="360"/>
      <c r="J34" s="359" t="s">
        <v>63</v>
      </c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05" t="s">
        <v>63</v>
      </c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58">
        <v>0</v>
      </c>
      <c r="AV34" s="358"/>
      <c r="AW34" s="358"/>
      <c r="AX34" s="358"/>
      <c r="AY34" s="358"/>
      <c r="AZ34" s="358">
        <v>0</v>
      </c>
      <c r="BA34" s="358"/>
      <c r="BB34" s="358"/>
      <c r="BC34" s="358"/>
      <c r="BD34" s="358"/>
      <c r="BG34" s="37" t="s">
        <v>167</v>
      </c>
      <c r="BH34" s="60" t="s">
        <v>85</v>
      </c>
    </row>
    <row r="35" spans="1:60" s="37" customFormat="1" ht="15" customHeight="1" x14ac:dyDescent="0.25">
      <c r="A35" s="303">
        <v>22</v>
      </c>
      <c r="B35" s="303"/>
      <c r="C35" s="360" t="s">
        <v>63</v>
      </c>
      <c r="D35" s="360"/>
      <c r="E35" s="360"/>
      <c r="F35" s="360"/>
      <c r="G35" s="360"/>
      <c r="H35" s="360"/>
      <c r="I35" s="360"/>
      <c r="J35" s="359" t="s">
        <v>63</v>
      </c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05" t="s">
        <v>63</v>
      </c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58">
        <v>0</v>
      </c>
      <c r="AV35" s="358"/>
      <c r="AW35" s="358"/>
      <c r="AX35" s="358"/>
      <c r="AY35" s="358"/>
      <c r="AZ35" s="358">
        <v>0</v>
      </c>
      <c r="BA35" s="358"/>
      <c r="BB35" s="358"/>
      <c r="BC35" s="358"/>
      <c r="BD35" s="358"/>
      <c r="BG35" s="37" t="s">
        <v>168</v>
      </c>
      <c r="BH35" s="60" t="s">
        <v>86</v>
      </c>
    </row>
    <row r="36" spans="1:60" s="37" customFormat="1" ht="15" customHeight="1" x14ac:dyDescent="0.25">
      <c r="A36" s="303">
        <v>23</v>
      </c>
      <c r="B36" s="303"/>
      <c r="C36" s="360" t="s">
        <v>63</v>
      </c>
      <c r="D36" s="360"/>
      <c r="E36" s="360"/>
      <c r="F36" s="360"/>
      <c r="G36" s="360"/>
      <c r="H36" s="360"/>
      <c r="I36" s="360"/>
      <c r="J36" s="359" t="s">
        <v>63</v>
      </c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05" t="s">
        <v>63</v>
      </c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58">
        <v>0</v>
      </c>
      <c r="AV36" s="358"/>
      <c r="AW36" s="358"/>
      <c r="AX36" s="358"/>
      <c r="AY36" s="358"/>
      <c r="AZ36" s="358">
        <v>0</v>
      </c>
      <c r="BA36" s="358"/>
      <c r="BB36" s="358"/>
      <c r="BC36" s="358"/>
      <c r="BD36" s="358"/>
      <c r="BG36" s="37" t="s">
        <v>169</v>
      </c>
      <c r="BH36" s="60" t="s">
        <v>87</v>
      </c>
    </row>
    <row r="37" spans="1:60" s="37" customFormat="1" ht="15" customHeight="1" x14ac:dyDescent="0.25">
      <c r="A37" s="303">
        <v>24</v>
      </c>
      <c r="B37" s="303"/>
      <c r="C37" s="360" t="s">
        <v>63</v>
      </c>
      <c r="D37" s="360"/>
      <c r="E37" s="360"/>
      <c r="F37" s="360"/>
      <c r="G37" s="360"/>
      <c r="H37" s="360"/>
      <c r="I37" s="360"/>
      <c r="J37" s="359" t="s">
        <v>63</v>
      </c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05" t="s">
        <v>63</v>
      </c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58">
        <v>0</v>
      </c>
      <c r="AV37" s="358"/>
      <c r="AW37" s="358"/>
      <c r="AX37" s="358"/>
      <c r="AY37" s="358"/>
      <c r="AZ37" s="358">
        <v>0</v>
      </c>
      <c r="BA37" s="358"/>
      <c r="BB37" s="358"/>
      <c r="BC37" s="358"/>
      <c r="BD37" s="358"/>
      <c r="BG37" s="37" t="s">
        <v>170</v>
      </c>
      <c r="BH37" s="60" t="s">
        <v>26</v>
      </c>
    </row>
    <row r="38" spans="1:60" s="37" customFormat="1" ht="15" customHeight="1" x14ac:dyDescent="0.25">
      <c r="A38" s="303">
        <v>25</v>
      </c>
      <c r="B38" s="303"/>
      <c r="C38" s="360" t="s">
        <v>63</v>
      </c>
      <c r="D38" s="360"/>
      <c r="E38" s="360"/>
      <c r="F38" s="360"/>
      <c r="G38" s="360"/>
      <c r="H38" s="360"/>
      <c r="I38" s="360"/>
      <c r="J38" s="359" t="s">
        <v>63</v>
      </c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05" t="s">
        <v>63</v>
      </c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58">
        <v>0</v>
      </c>
      <c r="AV38" s="358"/>
      <c r="AW38" s="358"/>
      <c r="AX38" s="358"/>
      <c r="AY38" s="358"/>
      <c r="AZ38" s="358">
        <v>0</v>
      </c>
      <c r="BA38" s="358"/>
      <c r="BB38" s="358"/>
      <c r="BC38" s="358"/>
      <c r="BD38" s="358"/>
      <c r="BG38" s="37" t="s">
        <v>171</v>
      </c>
      <c r="BH38" s="60" t="s">
        <v>88</v>
      </c>
    </row>
    <row r="39" spans="1:60" s="37" customFormat="1" ht="15" customHeight="1" x14ac:dyDescent="0.25">
      <c r="A39" s="303">
        <v>26</v>
      </c>
      <c r="B39" s="303"/>
      <c r="C39" s="360" t="s">
        <v>63</v>
      </c>
      <c r="D39" s="360"/>
      <c r="E39" s="360"/>
      <c r="F39" s="360"/>
      <c r="G39" s="360"/>
      <c r="H39" s="360"/>
      <c r="I39" s="360"/>
      <c r="J39" s="359" t="s">
        <v>63</v>
      </c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05" t="s">
        <v>63</v>
      </c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58">
        <v>0</v>
      </c>
      <c r="AV39" s="358"/>
      <c r="AW39" s="358"/>
      <c r="AX39" s="358"/>
      <c r="AY39" s="358"/>
      <c r="AZ39" s="358">
        <v>0</v>
      </c>
      <c r="BA39" s="358"/>
      <c r="BB39" s="358"/>
      <c r="BC39" s="358"/>
      <c r="BD39" s="358"/>
      <c r="BG39" s="37" t="s">
        <v>172</v>
      </c>
      <c r="BH39" s="60" t="s">
        <v>89</v>
      </c>
    </row>
    <row r="40" spans="1:60" s="37" customFormat="1" ht="15" customHeight="1" x14ac:dyDescent="0.25">
      <c r="A40" s="303">
        <v>27</v>
      </c>
      <c r="B40" s="303"/>
      <c r="C40" s="360" t="s">
        <v>63</v>
      </c>
      <c r="D40" s="360"/>
      <c r="E40" s="360"/>
      <c r="F40" s="360"/>
      <c r="G40" s="360"/>
      <c r="H40" s="360"/>
      <c r="I40" s="360"/>
      <c r="J40" s="359" t="s">
        <v>63</v>
      </c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05" t="s">
        <v>63</v>
      </c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58">
        <v>0</v>
      </c>
      <c r="AV40" s="358"/>
      <c r="AW40" s="358"/>
      <c r="AX40" s="358"/>
      <c r="AY40" s="358"/>
      <c r="AZ40" s="358">
        <v>0</v>
      </c>
      <c r="BA40" s="358"/>
      <c r="BB40" s="358"/>
      <c r="BC40" s="358"/>
      <c r="BD40" s="358"/>
      <c r="BG40" s="37" t="s">
        <v>173</v>
      </c>
      <c r="BH40" s="60" t="s">
        <v>90</v>
      </c>
    </row>
    <row r="41" spans="1:60" s="37" customFormat="1" ht="15" customHeight="1" x14ac:dyDescent="0.25">
      <c r="A41" s="303">
        <v>28</v>
      </c>
      <c r="B41" s="303"/>
      <c r="C41" s="360" t="s">
        <v>63</v>
      </c>
      <c r="D41" s="360"/>
      <c r="E41" s="360"/>
      <c r="F41" s="360"/>
      <c r="G41" s="360"/>
      <c r="H41" s="360"/>
      <c r="I41" s="360"/>
      <c r="J41" s="359" t="s">
        <v>63</v>
      </c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05" t="s">
        <v>63</v>
      </c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58">
        <v>0</v>
      </c>
      <c r="AV41" s="358"/>
      <c r="AW41" s="358"/>
      <c r="AX41" s="358"/>
      <c r="AY41" s="358"/>
      <c r="AZ41" s="358">
        <v>0</v>
      </c>
      <c r="BA41" s="358"/>
      <c r="BB41" s="358"/>
      <c r="BC41" s="358"/>
      <c r="BD41" s="358"/>
      <c r="BG41" s="37" t="s">
        <v>174</v>
      </c>
      <c r="BH41" s="60" t="s">
        <v>91</v>
      </c>
    </row>
    <row r="42" spans="1:60" s="37" customFormat="1" ht="15" customHeight="1" x14ac:dyDescent="0.25">
      <c r="A42" s="303">
        <v>29</v>
      </c>
      <c r="B42" s="303"/>
      <c r="C42" s="360" t="s">
        <v>63</v>
      </c>
      <c r="D42" s="360"/>
      <c r="E42" s="360"/>
      <c r="F42" s="360"/>
      <c r="G42" s="360"/>
      <c r="H42" s="360"/>
      <c r="I42" s="360"/>
      <c r="J42" s="359" t="s">
        <v>63</v>
      </c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05" t="s">
        <v>63</v>
      </c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58">
        <v>0</v>
      </c>
      <c r="AV42" s="358"/>
      <c r="AW42" s="358"/>
      <c r="AX42" s="358"/>
      <c r="AY42" s="358"/>
      <c r="AZ42" s="358">
        <v>0</v>
      </c>
      <c r="BA42" s="358"/>
      <c r="BB42" s="358"/>
      <c r="BC42" s="358"/>
      <c r="BD42" s="358"/>
      <c r="BG42" s="37" t="s">
        <v>175</v>
      </c>
      <c r="BH42" s="60" t="s">
        <v>92</v>
      </c>
    </row>
    <row r="43" spans="1:60" s="37" customFormat="1" ht="15" customHeight="1" x14ac:dyDescent="0.25">
      <c r="A43" s="303">
        <v>30</v>
      </c>
      <c r="B43" s="303"/>
      <c r="C43" s="360" t="s">
        <v>63</v>
      </c>
      <c r="D43" s="360"/>
      <c r="E43" s="360"/>
      <c r="F43" s="360"/>
      <c r="G43" s="360"/>
      <c r="H43" s="360"/>
      <c r="I43" s="360"/>
      <c r="J43" s="359" t="s">
        <v>63</v>
      </c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05" t="s">
        <v>63</v>
      </c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58">
        <v>0</v>
      </c>
      <c r="AV43" s="358"/>
      <c r="AW43" s="358"/>
      <c r="AX43" s="358"/>
      <c r="AY43" s="358"/>
      <c r="AZ43" s="358">
        <v>0</v>
      </c>
      <c r="BA43" s="358"/>
      <c r="BB43" s="358"/>
      <c r="BC43" s="358"/>
      <c r="BD43" s="358"/>
      <c r="BG43" s="37" t="s">
        <v>176</v>
      </c>
      <c r="BH43" s="60" t="s">
        <v>93</v>
      </c>
    </row>
    <row r="44" spans="1:60" s="37" customFormat="1" ht="15" customHeight="1" x14ac:dyDescent="0.25">
      <c r="A44" s="303">
        <v>31</v>
      </c>
      <c r="B44" s="303"/>
      <c r="C44" s="360" t="s">
        <v>63</v>
      </c>
      <c r="D44" s="360"/>
      <c r="E44" s="360"/>
      <c r="F44" s="360"/>
      <c r="G44" s="360"/>
      <c r="H44" s="360"/>
      <c r="I44" s="360"/>
      <c r="J44" s="359" t="s">
        <v>63</v>
      </c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05" t="s">
        <v>63</v>
      </c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58">
        <v>0</v>
      </c>
      <c r="AV44" s="358"/>
      <c r="AW44" s="358"/>
      <c r="AX44" s="358"/>
      <c r="AY44" s="358"/>
      <c r="AZ44" s="358">
        <v>0</v>
      </c>
      <c r="BA44" s="358"/>
      <c r="BB44" s="358"/>
      <c r="BC44" s="358"/>
      <c r="BD44" s="358"/>
      <c r="BG44" s="37" t="s">
        <v>177</v>
      </c>
      <c r="BH44" s="60" t="s">
        <v>94</v>
      </c>
    </row>
    <row r="45" spans="1:60" s="37" customFormat="1" ht="15" customHeight="1" x14ac:dyDescent="0.25">
      <c r="A45" s="303">
        <v>32</v>
      </c>
      <c r="B45" s="303"/>
      <c r="C45" s="360" t="s">
        <v>63</v>
      </c>
      <c r="D45" s="360"/>
      <c r="E45" s="360"/>
      <c r="F45" s="360"/>
      <c r="G45" s="360"/>
      <c r="H45" s="360"/>
      <c r="I45" s="360"/>
      <c r="J45" s="359" t="s">
        <v>63</v>
      </c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05" t="s">
        <v>63</v>
      </c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58">
        <v>0</v>
      </c>
      <c r="AV45" s="358"/>
      <c r="AW45" s="358"/>
      <c r="AX45" s="358"/>
      <c r="AY45" s="358"/>
      <c r="AZ45" s="358">
        <v>0</v>
      </c>
      <c r="BA45" s="358"/>
      <c r="BB45" s="358"/>
      <c r="BC45" s="358"/>
      <c r="BD45" s="358"/>
      <c r="BG45" s="37" t="s">
        <v>178</v>
      </c>
      <c r="BH45" s="60" t="s">
        <v>31</v>
      </c>
    </row>
    <row r="46" spans="1:60" s="37" customFormat="1" ht="15" customHeight="1" x14ac:dyDescent="0.25">
      <c r="A46" s="303">
        <v>33</v>
      </c>
      <c r="B46" s="303"/>
      <c r="C46" s="360" t="s">
        <v>63</v>
      </c>
      <c r="D46" s="360"/>
      <c r="E46" s="360"/>
      <c r="F46" s="360"/>
      <c r="G46" s="360"/>
      <c r="H46" s="360"/>
      <c r="I46" s="360"/>
      <c r="J46" s="359" t="s">
        <v>63</v>
      </c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05" t="s">
        <v>63</v>
      </c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58">
        <v>0</v>
      </c>
      <c r="AV46" s="358"/>
      <c r="AW46" s="358"/>
      <c r="AX46" s="358"/>
      <c r="AY46" s="358"/>
      <c r="AZ46" s="358">
        <v>0</v>
      </c>
      <c r="BA46" s="358"/>
      <c r="BB46" s="358"/>
      <c r="BC46" s="358"/>
      <c r="BD46" s="358"/>
      <c r="BG46" s="37" t="s">
        <v>179</v>
      </c>
      <c r="BH46" s="60" t="s">
        <v>95</v>
      </c>
    </row>
    <row r="47" spans="1:60" s="37" customFormat="1" ht="15" customHeight="1" x14ac:dyDescent="0.25">
      <c r="A47" s="303">
        <v>34</v>
      </c>
      <c r="B47" s="303"/>
      <c r="C47" s="360" t="s">
        <v>63</v>
      </c>
      <c r="D47" s="360"/>
      <c r="E47" s="360"/>
      <c r="F47" s="360"/>
      <c r="G47" s="360"/>
      <c r="H47" s="360"/>
      <c r="I47" s="360"/>
      <c r="J47" s="359" t="s">
        <v>63</v>
      </c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05" t="s">
        <v>63</v>
      </c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58">
        <v>0</v>
      </c>
      <c r="AV47" s="358"/>
      <c r="AW47" s="358"/>
      <c r="AX47" s="358"/>
      <c r="AY47" s="358"/>
      <c r="AZ47" s="358">
        <v>0</v>
      </c>
      <c r="BA47" s="358"/>
      <c r="BB47" s="358"/>
      <c r="BC47" s="358"/>
      <c r="BD47" s="358"/>
      <c r="BG47" s="37" t="s">
        <v>180</v>
      </c>
      <c r="BH47" s="60" t="s">
        <v>96</v>
      </c>
    </row>
    <row r="48" spans="1:60" s="37" customFormat="1" ht="15" customHeight="1" x14ac:dyDescent="0.25">
      <c r="A48" s="303">
        <v>35</v>
      </c>
      <c r="B48" s="303"/>
      <c r="C48" s="360" t="s">
        <v>63</v>
      </c>
      <c r="D48" s="360"/>
      <c r="E48" s="360"/>
      <c r="F48" s="360"/>
      <c r="G48" s="360"/>
      <c r="H48" s="360"/>
      <c r="I48" s="360"/>
      <c r="J48" s="359" t="s">
        <v>63</v>
      </c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05" t="s">
        <v>63</v>
      </c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58">
        <v>0</v>
      </c>
      <c r="AV48" s="358"/>
      <c r="AW48" s="358"/>
      <c r="AX48" s="358"/>
      <c r="AY48" s="358"/>
      <c r="AZ48" s="358">
        <v>0</v>
      </c>
      <c r="BA48" s="358"/>
      <c r="BB48" s="358"/>
      <c r="BC48" s="358"/>
      <c r="BD48" s="358"/>
      <c r="BG48" s="37" t="s">
        <v>181</v>
      </c>
      <c r="BH48" s="60" t="s">
        <v>97</v>
      </c>
    </row>
    <row r="49" spans="1:60" s="37" customFormat="1" ht="15" customHeight="1" x14ac:dyDescent="0.25">
      <c r="A49" s="303">
        <v>36</v>
      </c>
      <c r="B49" s="303"/>
      <c r="C49" s="360" t="s">
        <v>63</v>
      </c>
      <c r="D49" s="360"/>
      <c r="E49" s="360"/>
      <c r="F49" s="360"/>
      <c r="G49" s="360"/>
      <c r="H49" s="360"/>
      <c r="I49" s="360"/>
      <c r="J49" s="359" t="s">
        <v>63</v>
      </c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05" t="s">
        <v>63</v>
      </c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58">
        <v>0</v>
      </c>
      <c r="AV49" s="358"/>
      <c r="AW49" s="358"/>
      <c r="AX49" s="358"/>
      <c r="AY49" s="358"/>
      <c r="AZ49" s="358">
        <v>0</v>
      </c>
      <c r="BA49" s="358"/>
      <c r="BB49" s="358"/>
      <c r="BC49" s="358"/>
      <c r="BD49" s="358"/>
      <c r="BG49" s="37" t="s">
        <v>182</v>
      </c>
      <c r="BH49" s="60" t="s">
        <v>98</v>
      </c>
    </row>
    <row r="50" spans="1:60" s="37" customFormat="1" ht="15" customHeight="1" x14ac:dyDescent="0.25">
      <c r="A50" s="303">
        <v>37</v>
      </c>
      <c r="B50" s="303"/>
      <c r="C50" s="360" t="s">
        <v>63</v>
      </c>
      <c r="D50" s="360"/>
      <c r="E50" s="360"/>
      <c r="F50" s="360"/>
      <c r="G50" s="360"/>
      <c r="H50" s="360"/>
      <c r="I50" s="360"/>
      <c r="J50" s="359" t="s">
        <v>63</v>
      </c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05" t="s">
        <v>63</v>
      </c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58">
        <v>0</v>
      </c>
      <c r="AV50" s="358"/>
      <c r="AW50" s="358"/>
      <c r="AX50" s="358"/>
      <c r="AY50" s="358"/>
      <c r="AZ50" s="358">
        <v>0</v>
      </c>
      <c r="BA50" s="358"/>
      <c r="BB50" s="358"/>
      <c r="BC50" s="358"/>
      <c r="BD50" s="358"/>
      <c r="BG50" s="37" t="s">
        <v>183</v>
      </c>
      <c r="BH50" s="60" t="s">
        <v>99</v>
      </c>
    </row>
    <row r="51" spans="1:60" s="37" customFormat="1" ht="15" customHeight="1" x14ac:dyDescent="0.25">
      <c r="A51" s="303">
        <v>38</v>
      </c>
      <c r="B51" s="303"/>
      <c r="C51" s="360" t="s">
        <v>63</v>
      </c>
      <c r="D51" s="360"/>
      <c r="E51" s="360"/>
      <c r="F51" s="360"/>
      <c r="G51" s="360"/>
      <c r="H51" s="360"/>
      <c r="I51" s="360"/>
      <c r="J51" s="359" t="s">
        <v>63</v>
      </c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05" t="s">
        <v>63</v>
      </c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58">
        <v>0</v>
      </c>
      <c r="AV51" s="358"/>
      <c r="AW51" s="358"/>
      <c r="AX51" s="358"/>
      <c r="AY51" s="358"/>
      <c r="AZ51" s="358">
        <v>0</v>
      </c>
      <c r="BA51" s="358"/>
      <c r="BB51" s="358"/>
      <c r="BC51" s="358"/>
      <c r="BD51" s="358"/>
      <c r="BG51" s="37" t="s">
        <v>184</v>
      </c>
      <c r="BH51" s="60" t="s">
        <v>100</v>
      </c>
    </row>
    <row r="52" spans="1:60" s="37" customFormat="1" ht="15" customHeight="1" x14ac:dyDescent="0.25">
      <c r="A52" s="303">
        <v>39</v>
      </c>
      <c r="B52" s="303"/>
      <c r="C52" s="360" t="s">
        <v>63</v>
      </c>
      <c r="D52" s="360"/>
      <c r="E52" s="360"/>
      <c r="F52" s="360"/>
      <c r="G52" s="360"/>
      <c r="H52" s="360"/>
      <c r="I52" s="360"/>
      <c r="J52" s="359" t="s">
        <v>63</v>
      </c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05" t="s">
        <v>63</v>
      </c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58">
        <v>0</v>
      </c>
      <c r="AV52" s="358"/>
      <c r="AW52" s="358"/>
      <c r="AX52" s="358"/>
      <c r="AY52" s="358"/>
      <c r="AZ52" s="358">
        <v>0</v>
      </c>
      <c r="BA52" s="358"/>
      <c r="BB52" s="358"/>
      <c r="BC52" s="358"/>
      <c r="BD52" s="358"/>
      <c r="BG52" s="37" t="s">
        <v>185</v>
      </c>
      <c r="BH52" s="60" t="s">
        <v>101</v>
      </c>
    </row>
    <row r="53" spans="1:60" s="37" customFormat="1" ht="15" customHeight="1" x14ac:dyDescent="0.25">
      <c r="A53" s="303">
        <v>40</v>
      </c>
      <c r="B53" s="303"/>
      <c r="C53" s="360" t="s">
        <v>63</v>
      </c>
      <c r="D53" s="360"/>
      <c r="E53" s="360"/>
      <c r="F53" s="360"/>
      <c r="G53" s="360"/>
      <c r="H53" s="360"/>
      <c r="I53" s="360"/>
      <c r="J53" s="359" t="s">
        <v>63</v>
      </c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05" t="s">
        <v>63</v>
      </c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58">
        <v>0</v>
      </c>
      <c r="AV53" s="358"/>
      <c r="AW53" s="358"/>
      <c r="AX53" s="358"/>
      <c r="AY53" s="358"/>
      <c r="AZ53" s="358">
        <v>0</v>
      </c>
      <c r="BA53" s="358"/>
      <c r="BB53" s="358"/>
      <c r="BC53" s="358"/>
      <c r="BD53" s="358"/>
      <c r="BG53" s="37" t="s">
        <v>186</v>
      </c>
      <c r="BH53" s="60" t="s">
        <v>37</v>
      </c>
    </row>
    <row r="54" spans="1:60" s="37" customFormat="1" ht="15" customHeight="1" x14ac:dyDescent="0.25">
      <c r="A54" s="303">
        <v>41</v>
      </c>
      <c r="B54" s="303"/>
      <c r="C54" s="360" t="s">
        <v>63</v>
      </c>
      <c r="D54" s="360"/>
      <c r="E54" s="360"/>
      <c r="F54" s="360"/>
      <c r="G54" s="360"/>
      <c r="H54" s="360"/>
      <c r="I54" s="360"/>
      <c r="J54" s="359" t="s">
        <v>63</v>
      </c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05" t="s">
        <v>63</v>
      </c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58">
        <v>0</v>
      </c>
      <c r="AV54" s="358"/>
      <c r="AW54" s="358"/>
      <c r="AX54" s="358"/>
      <c r="AY54" s="358"/>
      <c r="AZ54" s="358">
        <v>0</v>
      </c>
      <c r="BA54" s="358"/>
      <c r="BB54" s="358"/>
      <c r="BC54" s="358"/>
      <c r="BD54" s="358"/>
      <c r="BG54" s="37" t="s">
        <v>187</v>
      </c>
      <c r="BH54" s="60" t="s">
        <v>102</v>
      </c>
    </row>
    <row r="55" spans="1:60" s="37" customFormat="1" ht="15" customHeight="1" x14ac:dyDescent="0.25">
      <c r="A55" s="303">
        <v>42</v>
      </c>
      <c r="B55" s="303"/>
      <c r="C55" s="360" t="s">
        <v>63</v>
      </c>
      <c r="D55" s="360"/>
      <c r="E55" s="360"/>
      <c r="F55" s="360"/>
      <c r="G55" s="360"/>
      <c r="H55" s="360"/>
      <c r="I55" s="360"/>
      <c r="J55" s="359" t="s">
        <v>63</v>
      </c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05" t="s">
        <v>63</v>
      </c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58">
        <v>0</v>
      </c>
      <c r="AV55" s="358"/>
      <c r="AW55" s="358"/>
      <c r="AX55" s="358"/>
      <c r="AY55" s="358"/>
      <c r="AZ55" s="358">
        <v>0</v>
      </c>
      <c r="BA55" s="358"/>
      <c r="BB55" s="358"/>
      <c r="BC55" s="358"/>
      <c r="BD55" s="358"/>
      <c r="BG55" s="37" t="s">
        <v>188</v>
      </c>
      <c r="BH55" s="60" t="s">
        <v>103</v>
      </c>
    </row>
    <row r="56" spans="1:60" s="37" customFormat="1" ht="15" customHeight="1" x14ac:dyDescent="0.25">
      <c r="A56" s="303">
        <v>43</v>
      </c>
      <c r="B56" s="303"/>
      <c r="C56" s="360" t="s">
        <v>63</v>
      </c>
      <c r="D56" s="360"/>
      <c r="E56" s="360"/>
      <c r="F56" s="360"/>
      <c r="G56" s="360"/>
      <c r="H56" s="360"/>
      <c r="I56" s="360"/>
      <c r="J56" s="359" t="s">
        <v>63</v>
      </c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05" t="s">
        <v>63</v>
      </c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58">
        <v>0</v>
      </c>
      <c r="AV56" s="358"/>
      <c r="AW56" s="358"/>
      <c r="AX56" s="358"/>
      <c r="AY56" s="358"/>
      <c r="AZ56" s="358">
        <v>0</v>
      </c>
      <c r="BA56" s="358"/>
      <c r="BB56" s="358"/>
      <c r="BC56" s="358"/>
      <c r="BD56" s="358"/>
      <c r="BG56" s="37" t="s">
        <v>189</v>
      </c>
      <c r="BH56" s="60" t="s">
        <v>104</v>
      </c>
    </row>
    <row r="57" spans="1:60" s="37" customFormat="1" ht="15" customHeight="1" x14ac:dyDescent="0.25">
      <c r="A57" s="303">
        <v>44</v>
      </c>
      <c r="B57" s="303"/>
      <c r="C57" s="360" t="s">
        <v>63</v>
      </c>
      <c r="D57" s="360"/>
      <c r="E57" s="360"/>
      <c r="F57" s="360"/>
      <c r="G57" s="360"/>
      <c r="H57" s="360"/>
      <c r="I57" s="360"/>
      <c r="J57" s="359" t="s">
        <v>63</v>
      </c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05" t="s">
        <v>63</v>
      </c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58">
        <v>0</v>
      </c>
      <c r="AV57" s="358"/>
      <c r="AW57" s="358"/>
      <c r="AX57" s="358"/>
      <c r="AY57" s="358"/>
      <c r="AZ57" s="358">
        <v>0</v>
      </c>
      <c r="BA57" s="358"/>
      <c r="BB57" s="358"/>
      <c r="BC57" s="358"/>
      <c r="BD57" s="358"/>
      <c r="BG57" s="37" t="s">
        <v>190</v>
      </c>
      <c r="BH57" s="60" t="s">
        <v>39</v>
      </c>
    </row>
    <row r="58" spans="1:60" s="37" customFormat="1" ht="15" customHeight="1" x14ac:dyDescent="0.25">
      <c r="A58" s="303">
        <v>45</v>
      </c>
      <c r="B58" s="303"/>
      <c r="C58" s="360" t="s">
        <v>63</v>
      </c>
      <c r="D58" s="360"/>
      <c r="E58" s="360"/>
      <c r="F58" s="360"/>
      <c r="G58" s="360"/>
      <c r="H58" s="360"/>
      <c r="I58" s="360"/>
      <c r="J58" s="359" t="s">
        <v>63</v>
      </c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05" t="s">
        <v>63</v>
      </c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58">
        <v>0</v>
      </c>
      <c r="AV58" s="358"/>
      <c r="AW58" s="358"/>
      <c r="AX58" s="358"/>
      <c r="AY58" s="358"/>
      <c r="AZ58" s="358">
        <v>0</v>
      </c>
      <c r="BA58" s="358"/>
      <c r="BB58" s="358"/>
      <c r="BC58" s="358"/>
      <c r="BD58" s="358"/>
      <c r="BG58" s="37" t="s">
        <v>191</v>
      </c>
      <c r="BH58" s="60" t="s">
        <v>40</v>
      </c>
    </row>
    <row r="59" spans="1:60" s="37" customFormat="1" ht="15" customHeight="1" x14ac:dyDescent="0.25">
      <c r="A59" s="303">
        <v>46</v>
      </c>
      <c r="B59" s="303"/>
      <c r="C59" s="360" t="s">
        <v>63</v>
      </c>
      <c r="D59" s="360"/>
      <c r="E59" s="360"/>
      <c r="F59" s="360"/>
      <c r="G59" s="360"/>
      <c r="H59" s="360"/>
      <c r="I59" s="360"/>
      <c r="J59" s="359" t="s">
        <v>63</v>
      </c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05" t="s">
        <v>63</v>
      </c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58">
        <v>0</v>
      </c>
      <c r="AV59" s="358"/>
      <c r="AW59" s="358"/>
      <c r="AX59" s="358"/>
      <c r="AY59" s="358"/>
      <c r="AZ59" s="358">
        <v>0</v>
      </c>
      <c r="BA59" s="358"/>
      <c r="BB59" s="358"/>
      <c r="BC59" s="358"/>
      <c r="BD59" s="358"/>
      <c r="BG59" s="37" t="s">
        <v>192</v>
      </c>
      <c r="BH59" s="60" t="s">
        <v>42</v>
      </c>
    </row>
    <row r="60" spans="1:60" s="37" customFormat="1" ht="15" customHeight="1" x14ac:dyDescent="0.25">
      <c r="A60" s="303">
        <v>47</v>
      </c>
      <c r="B60" s="303"/>
      <c r="C60" s="360" t="s">
        <v>63</v>
      </c>
      <c r="D60" s="360"/>
      <c r="E60" s="360"/>
      <c r="F60" s="360"/>
      <c r="G60" s="360"/>
      <c r="H60" s="360"/>
      <c r="I60" s="360"/>
      <c r="J60" s="359" t="s">
        <v>63</v>
      </c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05" t="s">
        <v>63</v>
      </c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58">
        <v>0</v>
      </c>
      <c r="AV60" s="358"/>
      <c r="AW60" s="358"/>
      <c r="AX60" s="358"/>
      <c r="AY60" s="358"/>
      <c r="AZ60" s="358">
        <v>0</v>
      </c>
      <c r="BA60" s="358"/>
      <c r="BB60" s="358"/>
      <c r="BC60" s="358"/>
      <c r="BD60" s="358"/>
      <c r="BG60" s="37" t="s">
        <v>193</v>
      </c>
      <c r="BH60" s="60" t="s">
        <v>437</v>
      </c>
    </row>
    <row r="61" spans="1:60" s="37" customFormat="1" ht="15" customHeight="1" x14ac:dyDescent="0.25">
      <c r="A61" s="303">
        <v>48</v>
      </c>
      <c r="B61" s="303"/>
      <c r="C61" s="360" t="s">
        <v>63</v>
      </c>
      <c r="D61" s="360"/>
      <c r="E61" s="360"/>
      <c r="F61" s="360"/>
      <c r="G61" s="360"/>
      <c r="H61" s="360"/>
      <c r="I61" s="360"/>
      <c r="J61" s="359" t="s">
        <v>63</v>
      </c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05" t="s">
        <v>63</v>
      </c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58">
        <v>0</v>
      </c>
      <c r="AV61" s="358"/>
      <c r="AW61" s="358"/>
      <c r="AX61" s="358"/>
      <c r="AY61" s="358"/>
      <c r="AZ61" s="358">
        <v>0</v>
      </c>
      <c r="BA61" s="358"/>
      <c r="BB61" s="358"/>
      <c r="BC61" s="358"/>
      <c r="BD61" s="358"/>
      <c r="BG61" s="37" t="s">
        <v>194</v>
      </c>
      <c r="BH61" s="60" t="s">
        <v>438</v>
      </c>
    </row>
    <row r="62" spans="1:60" s="37" customFormat="1" ht="15" customHeight="1" x14ac:dyDescent="0.25">
      <c r="A62" s="303">
        <v>49</v>
      </c>
      <c r="B62" s="303"/>
      <c r="C62" s="360" t="s">
        <v>63</v>
      </c>
      <c r="D62" s="360"/>
      <c r="E62" s="360"/>
      <c r="F62" s="360"/>
      <c r="G62" s="360"/>
      <c r="H62" s="360"/>
      <c r="I62" s="360"/>
      <c r="J62" s="359" t="s">
        <v>63</v>
      </c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05" t="s">
        <v>63</v>
      </c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58">
        <v>0</v>
      </c>
      <c r="AV62" s="358"/>
      <c r="AW62" s="358"/>
      <c r="AX62" s="358"/>
      <c r="AY62" s="358"/>
      <c r="AZ62" s="358">
        <v>0</v>
      </c>
      <c r="BA62" s="358"/>
      <c r="BB62" s="358"/>
      <c r="BC62" s="358"/>
      <c r="BD62" s="358"/>
      <c r="BG62" s="37" t="s">
        <v>195</v>
      </c>
      <c r="BH62" s="65" t="s">
        <v>454</v>
      </c>
    </row>
    <row r="63" spans="1:60" s="37" customFormat="1" ht="15" customHeight="1" x14ac:dyDescent="0.25">
      <c r="A63" s="303">
        <v>50</v>
      </c>
      <c r="B63" s="303"/>
      <c r="C63" s="360" t="s">
        <v>63</v>
      </c>
      <c r="D63" s="360"/>
      <c r="E63" s="360"/>
      <c r="F63" s="360"/>
      <c r="G63" s="360"/>
      <c r="H63" s="360"/>
      <c r="I63" s="360"/>
      <c r="J63" s="359" t="s">
        <v>63</v>
      </c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05" t="s">
        <v>63</v>
      </c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58">
        <v>0</v>
      </c>
      <c r="AV63" s="358"/>
      <c r="AW63" s="358"/>
      <c r="AX63" s="358"/>
      <c r="AY63" s="358"/>
      <c r="AZ63" s="358">
        <v>0</v>
      </c>
      <c r="BA63" s="358"/>
      <c r="BB63" s="358"/>
      <c r="BC63" s="358"/>
      <c r="BD63" s="358"/>
      <c r="BG63" s="37" t="s">
        <v>196</v>
      </c>
      <c r="BH63" s="60" t="s">
        <v>439</v>
      </c>
    </row>
    <row r="64" spans="1:60" s="37" customFormat="1" ht="15" customHeight="1" x14ac:dyDescent="0.25">
      <c r="A64" s="303">
        <v>51</v>
      </c>
      <c r="B64" s="303"/>
      <c r="C64" s="360" t="s">
        <v>63</v>
      </c>
      <c r="D64" s="360"/>
      <c r="E64" s="360"/>
      <c r="F64" s="360"/>
      <c r="G64" s="360"/>
      <c r="H64" s="360"/>
      <c r="I64" s="360"/>
      <c r="J64" s="359" t="s">
        <v>63</v>
      </c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05" t="s">
        <v>63</v>
      </c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58">
        <v>0</v>
      </c>
      <c r="AV64" s="358"/>
      <c r="AW64" s="358"/>
      <c r="AX64" s="358"/>
      <c r="AY64" s="358"/>
      <c r="AZ64" s="358">
        <v>0</v>
      </c>
      <c r="BA64" s="358"/>
      <c r="BB64" s="358"/>
      <c r="BC64" s="358"/>
      <c r="BD64" s="358"/>
      <c r="BG64" s="37" t="s">
        <v>197</v>
      </c>
      <c r="BH64" s="60" t="s">
        <v>440</v>
      </c>
    </row>
    <row r="65" spans="1:60" s="37" customFormat="1" ht="15" customHeight="1" x14ac:dyDescent="0.25">
      <c r="A65" s="303">
        <v>52</v>
      </c>
      <c r="B65" s="303"/>
      <c r="C65" s="360" t="s">
        <v>63</v>
      </c>
      <c r="D65" s="360"/>
      <c r="E65" s="360"/>
      <c r="F65" s="360"/>
      <c r="G65" s="360"/>
      <c r="H65" s="360"/>
      <c r="I65" s="360"/>
      <c r="J65" s="359" t="s">
        <v>63</v>
      </c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05" t="s">
        <v>63</v>
      </c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58">
        <v>0</v>
      </c>
      <c r="AV65" s="358"/>
      <c r="AW65" s="358"/>
      <c r="AX65" s="358"/>
      <c r="AY65" s="358"/>
      <c r="AZ65" s="358">
        <v>0</v>
      </c>
      <c r="BA65" s="358"/>
      <c r="BB65" s="358"/>
      <c r="BC65" s="358"/>
      <c r="BD65" s="358"/>
      <c r="BG65" s="37" t="s">
        <v>198</v>
      </c>
      <c r="BH65" s="60" t="s">
        <v>441</v>
      </c>
    </row>
    <row r="66" spans="1:60" s="37" customFormat="1" ht="15" customHeight="1" x14ac:dyDescent="0.25">
      <c r="A66" s="303">
        <v>53</v>
      </c>
      <c r="B66" s="303"/>
      <c r="C66" s="360" t="s">
        <v>63</v>
      </c>
      <c r="D66" s="360"/>
      <c r="E66" s="360"/>
      <c r="F66" s="360"/>
      <c r="G66" s="360"/>
      <c r="H66" s="360"/>
      <c r="I66" s="360"/>
      <c r="J66" s="359" t="s">
        <v>63</v>
      </c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05" t="s">
        <v>63</v>
      </c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58">
        <v>0</v>
      </c>
      <c r="AV66" s="358"/>
      <c r="AW66" s="358"/>
      <c r="AX66" s="358"/>
      <c r="AY66" s="358"/>
      <c r="AZ66" s="358">
        <v>0</v>
      </c>
      <c r="BA66" s="358"/>
      <c r="BB66" s="358"/>
      <c r="BC66" s="358"/>
      <c r="BD66" s="358"/>
      <c r="BG66" s="37" t="s">
        <v>198</v>
      </c>
      <c r="BH66" s="60" t="s">
        <v>442</v>
      </c>
    </row>
    <row r="67" spans="1:60" s="37" customFormat="1" ht="15" customHeight="1" x14ac:dyDescent="0.25">
      <c r="A67" s="303">
        <v>54</v>
      </c>
      <c r="B67" s="303"/>
      <c r="C67" s="360" t="s">
        <v>63</v>
      </c>
      <c r="D67" s="360"/>
      <c r="E67" s="360"/>
      <c r="F67" s="360"/>
      <c r="G67" s="360"/>
      <c r="H67" s="360"/>
      <c r="I67" s="360"/>
      <c r="J67" s="359" t="s">
        <v>63</v>
      </c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05" t="s">
        <v>63</v>
      </c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58">
        <v>0</v>
      </c>
      <c r="AV67" s="358"/>
      <c r="AW67" s="358"/>
      <c r="AX67" s="358"/>
      <c r="AY67" s="358"/>
      <c r="AZ67" s="358">
        <v>0</v>
      </c>
      <c r="BA67" s="358"/>
      <c r="BB67" s="358"/>
      <c r="BC67" s="358"/>
      <c r="BD67" s="358"/>
      <c r="BG67" s="37" t="s">
        <v>199</v>
      </c>
      <c r="BH67" s="60" t="s">
        <v>443</v>
      </c>
    </row>
    <row r="68" spans="1:60" s="37" customFormat="1" ht="15" customHeight="1" x14ac:dyDescent="0.25">
      <c r="A68" s="303">
        <v>55</v>
      </c>
      <c r="B68" s="303"/>
      <c r="C68" s="360" t="s">
        <v>63</v>
      </c>
      <c r="D68" s="360"/>
      <c r="E68" s="360"/>
      <c r="F68" s="360"/>
      <c r="G68" s="360"/>
      <c r="H68" s="360"/>
      <c r="I68" s="360"/>
      <c r="J68" s="359" t="s">
        <v>63</v>
      </c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59"/>
      <c r="AE68" s="305" t="s">
        <v>63</v>
      </c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58">
        <v>0</v>
      </c>
      <c r="AV68" s="358"/>
      <c r="AW68" s="358"/>
      <c r="AX68" s="358"/>
      <c r="AY68" s="358"/>
      <c r="AZ68" s="358">
        <v>0</v>
      </c>
      <c r="BA68" s="358"/>
      <c r="BB68" s="358"/>
      <c r="BC68" s="358"/>
      <c r="BD68" s="358"/>
      <c r="BG68" s="37" t="s">
        <v>200</v>
      </c>
      <c r="BH68" s="60" t="s">
        <v>444</v>
      </c>
    </row>
    <row r="69" spans="1:60" s="37" customFormat="1" ht="15" customHeight="1" x14ac:dyDescent="0.25">
      <c r="A69" s="35"/>
      <c r="B69" s="35"/>
      <c r="C69"/>
      <c r="D69"/>
      <c r="E69"/>
      <c r="F69"/>
      <c r="G69"/>
      <c r="H69"/>
      <c r="I69"/>
      <c r="J69" s="106"/>
      <c r="K69" s="106"/>
      <c r="L69" s="10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G69" s="37" t="s">
        <v>201</v>
      </c>
      <c r="BH69" s="60" t="s">
        <v>414</v>
      </c>
    </row>
    <row r="70" spans="1:60" s="37" customFormat="1" ht="15" customHeight="1" x14ac:dyDescent="0.25">
      <c r="A70" s="269" t="s">
        <v>106</v>
      </c>
      <c r="B70" s="269"/>
      <c r="C70" s="269"/>
      <c r="D70" s="269"/>
      <c r="E70" s="19"/>
      <c r="G70" s="106"/>
      <c r="H70" s="60" t="s">
        <v>54</v>
      </c>
      <c r="I70" s="106"/>
      <c r="J70" s="30"/>
      <c r="K70" s="30"/>
      <c r="L70" s="30"/>
      <c r="M70" s="106"/>
      <c r="N70" s="106"/>
      <c r="O70" s="106"/>
      <c r="P70" s="106"/>
      <c r="Q70" s="106"/>
      <c r="R70" s="365"/>
      <c r="S70" s="365"/>
      <c r="T70" s="365"/>
      <c r="U70" s="365"/>
      <c r="V70" s="365"/>
      <c r="W70" s="365"/>
      <c r="X70" s="365"/>
      <c r="Y70" s="365"/>
      <c r="Z70" s="2"/>
      <c r="AA70" s="2"/>
      <c r="AB70" s="268" t="str">
        <f>IF(ISBLANK(Декларация!X111),"",Декларация!X111)</f>
        <v/>
      </c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/>
      <c r="AX70"/>
      <c r="AY70"/>
      <c r="AZ70"/>
      <c r="BA70"/>
      <c r="BB70"/>
      <c r="BC70"/>
      <c r="BD70"/>
      <c r="BG70" s="37" t="s">
        <v>202</v>
      </c>
      <c r="BH70" s="60" t="s">
        <v>445</v>
      </c>
    </row>
    <row r="71" spans="1:60" s="37" customFormat="1" ht="15" customHeight="1" x14ac:dyDescent="0.25">
      <c r="A71" s="269"/>
      <c r="B71" s="269"/>
      <c r="C71" s="269"/>
      <c r="D71" s="269"/>
      <c r="E71" s="19"/>
      <c r="F71" s="19"/>
      <c r="G71" s="19"/>
      <c r="H71" s="19"/>
      <c r="I71" s="19"/>
      <c r="J71" s="106"/>
      <c r="K71" s="30"/>
      <c r="L71" s="106"/>
      <c r="M71"/>
      <c r="N71"/>
      <c r="O71"/>
      <c r="P71"/>
      <c r="Q71"/>
      <c r="R71" s="317" t="s">
        <v>55</v>
      </c>
      <c r="S71" s="317"/>
      <c r="T71" s="317"/>
      <c r="U71" s="317"/>
      <c r="V71" s="317"/>
      <c r="W71" s="317"/>
      <c r="X71" s="317"/>
      <c r="Y71" s="317"/>
      <c r="Z71" s="2"/>
      <c r="AA71" s="2"/>
      <c r="AB71" s="267" t="s">
        <v>105</v>
      </c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/>
      <c r="AX71"/>
      <c r="AY71"/>
      <c r="AZ71"/>
      <c r="BA71"/>
      <c r="BB71"/>
      <c r="BC71"/>
      <c r="BD71"/>
      <c r="BG71" s="37" t="s">
        <v>203</v>
      </c>
      <c r="BH71" s="60" t="s">
        <v>446</v>
      </c>
    </row>
    <row r="72" spans="1:60" s="37" customFormat="1" ht="15" customHeight="1" x14ac:dyDescent="0.3">
      <c r="A72" s="269"/>
      <c r="B72" s="269"/>
      <c r="C72" s="269"/>
      <c r="D72" s="269"/>
      <c r="E72" s="19"/>
      <c r="G72" s="106"/>
      <c r="H72" s="60" t="s">
        <v>59</v>
      </c>
      <c r="I72" s="106"/>
      <c r="J72" s="30"/>
      <c r="K72" s="107"/>
      <c r="L72" s="52"/>
      <c r="M72" s="106"/>
      <c r="N72" s="106"/>
      <c r="O72" s="106"/>
      <c r="P72" s="106"/>
      <c r="Q72" s="106"/>
      <c r="R72" s="365"/>
      <c r="S72" s="365"/>
      <c r="T72" s="365"/>
      <c r="U72" s="365"/>
      <c r="V72" s="365"/>
      <c r="W72" s="365"/>
      <c r="X72" s="365"/>
      <c r="Y72" s="365"/>
      <c r="Z72" s="31"/>
      <c r="AA72" s="31"/>
      <c r="AB72" s="268" t="str">
        <f>IF(ISBLANK(Декларация!X114),"",Декларация!X114)</f>
        <v/>
      </c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/>
      <c r="AX72"/>
      <c r="AY72"/>
      <c r="AZ72"/>
      <c r="BA72"/>
      <c r="BB72"/>
      <c r="BC72"/>
      <c r="BD72"/>
      <c r="BG72" s="37" t="s">
        <v>204</v>
      </c>
      <c r="BH72" s="60" t="s">
        <v>447</v>
      </c>
    </row>
    <row r="73" spans="1:60" s="37" customFormat="1" ht="15" customHeight="1" x14ac:dyDescent="0.25">
      <c r="A73" s="32"/>
      <c r="B73" s="15"/>
      <c r="C73" s="28"/>
      <c r="D73" s="30"/>
      <c r="E73" s="30"/>
      <c r="F73" s="30"/>
      <c r="G73" s="30"/>
      <c r="H73" s="30"/>
      <c r="I73" s="30"/>
      <c r="J73" s="30"/>
      <c r="K73"/>
      <c r="L73" s="30"/>
      <c r="M73"/>
      <c r="N73"/>
      <c r="O73"/>
      <c r="P73"/>
      <c r="Q73"/>
      <c r="R73" s="317" t="s">
        <v>55</v>
      </c>
      <c r="S73" s="317"/>
      <c r="T73" s="317"/>
      <c r="U73" s="317"/>
      <c r="V73" s="317"/>
      <c r="W73" s="317"/>
      <c r="X73" s="317"/>
      <c r="Y73" s="317"/>
      <c r="Z73" s="16"/>
      <c r="AA73" s="16"/>
      <c r="AB73" s="295" t="s">
        <v>105</v>
      </c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/>
      <c r="AX73"/>
      <c r="AY73"/>
      <c r="AZ73"/>
      <c r="BA73"/>
      <c r="BB73"/>
      <c r="BC73"/>
      <c r="BD73"/>
      <c r="BG73" s="37" t="s">
        <v>205</v>
      </c>
      <c r="BH73" s="60" t="s">
        <v>448</v>
      </c>
    </row>
    <row r="74" spans="1:60" s="37" customFormat="1" ht="15" customHeight="1" x14ac:dyDescent="0.25">
      <c r="A74" s="32"/>
      <c r="B74" s="15"/>
      <c r="C74" s="28"/>
      <c r="D74" s="30"/>
      <c r="E74" s="30"/>
      <c r="F74" s="30"/>
      <c r="G74" s="30"/>
      <c r="H74" s="30"/>
      <c r="I74" s="30"/>
      <c r="J74" s="30"/>
      <c r="K74"/>
      <c r="L74" s="30"/>
      <c r="M74"/>
      <c r="N74"/>
      <c r="O74"/>
      <c r="P74"/>
      <c r="Q74"/>
      <c r="R74" s="30"/>
      <c r="S74" s="30"/>
      <c r="T74" s="118"/>
      <c r="U74" s="118"/>
      <c r="V74" s="118"/>
      <c r="W74" s="118"/>
      <c r="X74" s="118"/>
      <c r="Y74" s="118"/>
      <c r="Z74" s="16"/>
      <c r="AA74" s="16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/>
      <c r="AT74"/>
      <c r="AU74"/>
      <c r="AV74"/>
      <c r="AW74"/>
      <c r="AX74"/>
      <c r="AY74"/>
      <c r="AZ74"/>
      <c r="BA74"/>
      <c r="BB74"/>
      <c r="BC74"/>
      <c r="BD74"/>
      <c r="BG74" s="37" t="s">
        <v>206</v>
      </c>
      <c r="BH74" s="60" t="s">
        <v>410</v>
      </c>
    </row>
    <row r="75" spans="1:60" ht="15" customHeight="1" x14ac:dyDescent="0.3">
      <c r="A75" s="32"/>
      <c r="C75" s="28"/>
      <c r="D75" s="30"/>
      <c r="E75" s="30"/>
      <c r="G75" s="107"/>
      <c r="H75" s="104" t="s">
        <v>107</v>
      </c>
      <c r="I75" s="107"/>
      <c r="J75"/>
      <c r="K75"/>
      <c r="L75"/>
      <c r="M75" s="107"/>
      <c r="N75" s="107"/>
      <c r="O75" s="107"/>
      <c r="P75" s="107"/>
      <c r="Q75" s="107"/>
      <c r="R75" s="68" t="str">
        <f>IF(ISBLANK(Декларация!M117),"",Декларация!M117)</f>
        <v/>
      </c>
      <c r="S75" s="68" t="str">
        <f>IF(ISBLANK(Декларация!N117),"",Декларация!N117)</f>
        <v/>
      </c>
      <c r="T75" s="68" t="s">
        <v>2</v>
      </c>
      <c r="U75" s="68" t="str">
        <f>IF(ISBLANK(Декларация!P117),"",Декларация!P117)</f>
        <v/>
      </c>
      <c r="V75" s="68" t="str">
        <f>IF(ISBLANK(Декларация!Q117),"",Декларация!Q117)</f>
        <v/>
      </c>
      <c r="W75" s="68" t="s">
        <v>2</v>
      </c>
      <c r="X75" s="68" t="str">
        <f>IF(ISBLANK(Декларация!S117),"",Декларация!S117)</f>
        <v/>
      </c>
      <c r="Y75" s="68" t="str">
        <f>IF(ISBLANK(Декларация!T117),"",Декларация!T117)</f>
        <v/>
      </c>
      <c r="Z75" s="68" t="str">
        <f>IF(ISBLANK(Декларация!U117),"",Декларация!U117)</f>
        <v/>
      </c>
      <c r="AA75" s="68" t="str">
        <f>IF(ISBLANK(Декларация!V117),"",Декларация!V117)</f>
        <v/>
      </c>
      <c r="AB75" s="107"/>
      <c r="AD75" s="17"/>
      <c r="AE75" s="17"/>
      <c r="AF75" s="17"/>
      <c r="AG75" s="17"/>
      <c r="AH75" s="17"/>
      <c r="AI75" s="17"/>
      <c r="AJ75" s="33"/>
      <c r="AK75" s="33"/>
      <c r="AL75" s="17"/>
      <c r="AM75" s="17"/>
      <c r="AN75" s="17"/>
      <c r="AZ75" s="20"/>
      <c r="BA75" s="20"/>
      <c r="BG75" s="37" t="s">
        <v>207</v>
      </c>
      <c r="BH75" s="60" t="s">
        <v>417</v>
      </c>
    </row>
    <row r="76" spans="1:60" ht="18.75" x14ac:dyDescent="0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G76" s="37" t="s">
        <v>208</v>
      </c>
      <c r="BH76" s="60" t="s">
        <v>418</v>
      </c>
    </row>
    <row r="77" spans="1:60" ht="18.75" x14ac:dyDescent="0.25">
      <c r="E77"/>
      <c r="F77"/>
      <c r="G77"/>
      <c r="H77"/>
      <c r="I77"/>
      <c r="J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G77" s="37" t="s">
        <v>209</v>
      </c>
      <c r="BH77" s="60" t="s">
        <v>411</v>
      </c>
    </row>
    <row r="78" spans="1:60" ht="18.75" x14ac:dyDescent="0.25">
      <c r="E78"/>
      <c r="F78"/>
      <c r="G78"/>
      <c r="H78"/>
      <c r="I78"/>
      <c r="J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G78" t="s">
        <v>210</v>
      </c>
      <c r="BH78" s="60" t="s">
        <v>449</v>
      </c>
    </row>
    <row r="79" spans="1:60" ht="18.75" x14ac:dyDescent="0.25">
      <c r="E79"/>
      <c r="F79"/>
      <c r="G79"/>
      <c r="H79"/>
      <c r="I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G79" t="s">
        <v>211</v>
      </c>
      <c r="BH79" s="60" t="s">
        <v>419</v>
      </c>
    </row>
    <row r="80" spans="1:60" ht="18.75" x14ac:dyDescent="0.25">
      <c r="M80" s="20"/>
      <c r="N80" s="20"/>
      <c r="O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O80" s="20"/>
      <c r="AP80" s="20"/>
      <c r="AQ80" s="20"/>
      <c r="AR80" s="20"/>
      <c r="AS80" s="20"/>
      <c r="AT80" s="20"/>
      <c r="AU80" s="20"/>
      <c r="AV80" s="20"/>
      <c r="AW80" s="20"/>
      <c r="AZ80" s="20"/>
      <c r="BA80" s="20"/>
      <c r="BB80" s="20"/>
      <c r="BG80" t="s">
        <v>212</v>
      </c>
      <c r="BH80" s="60" t="s">
        <v>420</v>
      </c>
    </row>
    <row r="81" spans="13:60" ht="18.75" x14ac:dyDescent="0.25">
      <c r="M81" s="20"/>
      <c r="N81" s="20"/>
      <c r="O81" s="20"/>
      <c r="AO81" s="20"/>
      <c r="AP81" s="20"/>
      <c r="AQ81" s="20"/>
      <c r="AR81" s="20"/>
      <c r="AS81" s="20"/>
      <c r="AT81" s="20"/>
      <c r="AU81" s="20"/>
      <c r="AV81" s="20"/>
      <c r="AW81" s="20"/>
      <c r="AZ81" s="20"/>
      <c r="BA81" s="20"/>
      <c r="BB81" s="20"/>
      <c r="BG81" t="s">
        <v>213</v>
      </c>
      <c r="BH81" s="60" t="s">
        <v>426</v>
      </c>
    </row>
    <row r="82" spans="13:60" ht="18.75" x14ac:dyDescent="0.25">
      <c r="BG82" t="s">
        <v>214</v>
      </c>
      <c r="BH82" s="60" t="s">
        <v>421</v>
      </c>
    </row>
    <row r="83" spans="13:60" ht="18.75" x14ac:dyDescent="0.25">
      <c r="BG83" t="s">
        <v>215</v>
      </c>
      <c r="BH83" s="60" t="s">
        <v>422</v>
      </c>
    </row>
    <row r="84" spans="13:60" ht="18.75" x14ac:dyDescent="0.25">
      <c r="BG84" t="s">
        <v>216</v>
      </c>
      <c r="BH84" s="60" t="s">
        <v>423</v>
      </c>
    </row>
    <row r="85" spans="13:60" ht="18.75" x14ac:dyDescent="0.25">
      <c r="BG85" t="s">
        <v>217</v>
      </c>
      <c r="BH85" s="60" t="s">
        <v>450</v>
      </c>
    </row>
    <row r="86" spans="13:60" ht="18.75" x14ac:dyDescent="0.25">
      <c r="BG86" t="s">
        <v>218</v>
      </c>
      <c r="BH86" s="60" t="s">
        <v>451</v>
      </c>
    </row>
    <row r="87" spans="13:60" ht="18.75" x14ac:dyDescent="0.25">
      <c r="BG87" t="s">
        <v>219</v>
      </c>
      <c r="BH87" s="60" t="s">
        <v>452</v>
      </c>
    </row>
    <row r="88" spans="13:60" ht="18.75" x14ac:dyDescent="0.25">
      <c r="BG88" t="s">
        <v>220</v>
      </c>
      <c r="BH88" s="60" t="s">
        <v>425</v>
      </c>
    </row>
    <row r="89" spans="13:60" ht="18.75" x14ac:dyDescent="0.25">
      <c r="BG89" t="s">
        <v>221</v>
      </c>
      <c r="BH89" s="60" t="s">
        <v>63</v>
      </c>
    </row>
    <row r="90" spans="13:60" x14ac:dyDescent="0.25">
      <c r="BG90" t="s">
        <v>222</v>
      </c>
    </row>
    <row r="91" spans="13:60" x14ac:dyDescent="0.25">
      <c r="BG91" t="s">
        <v>223</v>
      </c>
    </row>
    <row r="92" spans="13:60" x14ac:dyDescent="0.25">
      <c r="BG92" t="s">
        <v>224</v>
      </c>
    </row>
    <row r="93" spans="13:60" x14ac:dyDescent="0.25">
      <c r="BG93" t="s">
        <v>225</v>
      </c>
    </row>
    <row r="94" spans="13:60" x14ac:dyDescent="0.25">
      <c r="BG94" t="s">
        <v>226</v>
      </c>
    </row>
    <row r="95" spans="13:60" x14ac:dyDescent="0.25">
      <c r="BG95" t="s">
        <v>227</v>
      </c>
    </row>
    <row r="96" spans="13:60" x14ac:dyDescent="0.25">
      <c r="BG96" t="s">
        <v>228</v>
      </c>
    </row>
    <row r="97" spans="59:59" x14ac:dyDescent="0.25">
      <c r="BG97" t="s">
        <v>229</v>
      </c>
    </row>
    <row r="98" spans="59:59" x14ac:dyDescent="0.25">
      <c r="BG98" t="s">
        <v>230</v>
      </c>
    </row>
    <row r="99" spans="59:59" x14ac:dyDescent="0.25">
      <c r="BG99" t="s">
        <v>231</v>
      </c>
    </row>
    <row r="100" spans="59:59" x14ac:dyDescent="0.25">
      <c r="BG100" t="s">
        <v>232</v>
      </c>
    </row>
    <row r="101" spans="59:59" x14ac:dyDescent="0.25">
      <c r="BG101" t="s">
        <v>233</v>
      </c>
    </row>
    <row r="102" spans="59:59" x14ac:dyDescent="0.25">
      <c r="BG102" t="s">
        <v>234</v>
      </c>
    </row>
    <row r="103" spans="59:59" x14ac:dyDescent="0.25">
      <c r="BG103" t="s">
        <v>235</v>
      </c>
    </row>
    <row r="104" spans="59:59" x14ac:dyDescent="0.25">
      <c r="BG104" t="s">
        <v>236</v>
      </c>
    </row>
    <row r="105" spans="59:59" x14ac:dyDescent="0.25">
      <c r="BG105" t="s">
        <v>237</v>
      </c>
    </row>
    <row r="106" spans="59:59" x14ac:dyDescent="0.25">
      <c r="BG106" t="s">
        <v>238</v>
      </c>
    </row>
    <row r="107" spans="59:59" x14ac:dyDescent="0.25">
      <c r="BG107" t="s">
        <v>239</v>
      </c>
    </row>
    <row r="108" spans="59:59" x14ac:dyDescent="0.25">
      <c r="BG108" t="s">
        <v>240</v>
      </c>
    </row>
    <row r="109" spans="59:59" x14ac:dyDescent="0.25">
      <c r="BG109" t="s">
        <v>241</v>
      </c>
    </row>
    <row r="110" spans="59:59" x14ac:dyDescent="0.25">
      <c r="BG110" t="s">
        <v>242</v>
      </c>
    </row>
    <row r="111" spans="59:59" x14ac:dyDescent="0.25">
      <c r="BG111" t="s">
        <v>243</v>
      </c>
    </row>
    <row r="112" spans="59:59" x14ac:dyDescent="0.25">
      <c r="BG112" t="s">
        <v>244</v>
      </c>
    </row>
    <row r="113" spans="59:59" x14ac:dyDescent="0.25">
      <c r="BG113" t="s">
        <v>245</v>
      </c>
    </row>
    <row r="114" spans="59:59" x14ac:dyDescent="0.25">
      <c r="BG114" t="s">
        <v>246</v>
      </c>
    </row>
    <row r="115" spans="59:59" x14ac:dyDescent="0.25">
      <c r="BG115" t="s">
        <v>247</v>
      </c>
    </row>
    <row r="116" spans="59:59" x14ac:dyDescent="0.25">
      <c r="BG116" t="s">
        <v>248</v>
      </c>
    </row>
    <row r="117" spans="59:59" x14ac:dyDescent="0.25">
      <c r="BG117" t="s">
        <v>249</v>
      </c>
    </row>
    <row r="118" spans="59:59" x14ac:dyDescent="0.25">
      <c r="BG118" t="s">
        <v>250</v>
      </c>
    </row>
    <row r="119" spans="59:59" x14ac:dyDescent="0.25">
      <c r="BG119" t="s">
        <v>251</v>
      </c>
    </row>
    <row r="120" spans="59:59" x14ac:dyDescent="0.25">
      <c r="BG120" t="s">
        <v>252</v>
      </c>
    </row>
    <row r="121" spans="59:59" x14ac:dyDescent="0.25">
      <c r="BG121" t="s">
        <v>253</v>
      </c>
    </row>
    <row r="122" spans="59:59" x14ac:dyDescent="0.25">
      <c r="BG122" t="s">
        <v>254</v>
      </c>
    </row>
    <row r="123" spans="59:59" x14ac:dyDescent="0.25">
      <c r="BG123" t="s">
        <v>255</v>
      </c>
    </row>
    <row r="124" spans="59:59" x14ac:dyDescent="0.25">
      <c r="BG124" t="s">
        <v>256</v>
      </c>
    </row>
    <row r="125" spans="59:59" x14ac:dyDescent="0.25">
      <c r="BG125" t="s">
        <v>257</v>
      </c>
    </row>
    <row r="126" spans="59:59" x14ac:dyDescent="0.25">
      <c r="BG126" t="s">
        <v>258</v>
      </c>
    </row>
    <row r="127" spans="59:59" x14ac:dyDescent="0.25">
      <c r="BG127" t="s">
        <v>259</v>
      </c>
    </row>
    <row r="128" spans="59:59" x14ac:dyDescent="0.25">
      <c r="BG128" t="s">
        <v>260</v>
      </c>
    </row>
    <row r="129" spans="59:59" x14ac:dyDescent="0.25">
      <c r="BG129" t="s">
        <v>261</v>
      </c>
    </row>
    <row r="130" spans="59:59" x14ac:dyDescent="0.25">
      <c r="BG130" t="s">
        <v>262</v>
      </c>
    </row>
    <row r="131" spans="59:59" x14ac:dyDescent="0.25">
      <c r="BG131" t="s">
        <v>263</v>
      </c>
    </row>
    <row r="132" spans="59:59" x14ac:dyDescent="0.25">
      <c r="BG132" t="s">
        <v>264</v>
      </c>
    </row>
    <row r="133" spans="59:59" x14ac:dyDescent="0.25">
      <c r="BG133" t="s">
        <v>265</v>
      </c>
    </row>
    <row r="134" spans="59:59" x14ac:dyDescent="0.25">
      <c r="BG134" t="s">
        <v>266</v>
      </c>
    </row>
    <row r="135" spans="59:59" x14ac:dyDescent="0.25">
      <c r="BG135" t="s">
        <v>267</v>
      </c>
    </row>
    <row r="136" spans="59:59" x14ac:dyDescent="0.25">
      <c r="BG136" t="s">
        <v>268</v>
      </c>
    </row>
    <row r="137" spans="59:59" x14ac:dyDescent="0.25">
      <c r="BG137" t="s">
        <v>269</v>
      </c>
    </row>
    <row r="138" spans="59:59" x14ac:dyDescent="0.25">
      <c r="BG138" t="s">
        <v>270</v>
      </c>
    </row>
    <row r="139" spans="59:59" x14ac:dyDescent="0.25">
      <c r="BG139" t="s">
        <v>271</v>
      </c>
    </row>
    <row r="140" spans="59:59" x14ac:dyDescent="0.25">
      <c r="BG140" t="s">
        <v>272</v>
      </c>
    </row>
    <row r="141" spans="59:59" x14ac:dyDescent="0.25">
      <c r="BG141" t="s">
        <v>273</v>
      </c>
    </row>
    <row r="142" spans="59:59" x14ac:dyDescent="0.25">
      <c r="BG142" t="s">
        <v>274</v>
      </c>
    </row>
    <row r="143" spans="59:59" x14ac:dyDescent="0.25">
      <c r="BG143" t="s">
        <v>275</v>
      </c>
    </row>
    <row r="144" spans="59:59" x14ac:dyDescent="0.25">
      <c r="BG144" t="s">
        <v>276</v>
      </c>
    </row>
    <row r="145" spans="59:59" x14ac:dyDescent="0.25">
      <c r="BG145" t="s">
        <v>277</v>
      </c>
    </row>
    <row r="146" spans="59:59" x14ac:dyDescent="0.25">
      <c r="BG146" t="s">
        <v>278</v>
      </c>
    </row>
    <row r="147" spans="59:59" x14ac:dyDescent="0.25">
      <c r="BG147" t="s">
        <v>279</v>
      </c>
    </row>
    <row r="148" spans="59:59" x14ac:dyDescent="0.25">
      <c r="BG148" t="s">
        <v>280</v>
      </c>
    </row>
    <row r="149" spans="59:59" x14ac:dyDescent="0.25">
      <c r="BG149" t="s">
        <v>281</v>
      </c>
    </row>
    <row r="150" spans="59:59" x14ac:dyDescent="0.25">
      <c r="BG150" t="s">
        <v>282</v>
      </c>
    </row>
    <row r="151" spans="59:59" x14ac:dyDescent="0.25">
      <c r="BG151" t="s">
        <v>283</v>
      </c>
    </row>
    <row r="152" spans="59:59" x14ac:dyDescent="0.25">
      <c r="BG152" t="s">
        <v>284</v>
      </c>
    </row>
    <row r="153" spans="59:59" x14ac:dyDescent="0.25">
      <c r="BG153" t="s">
        <v>285</v>
      </c>
    </row>
    <row r="154" spans="59:59" x14ac:dyDescent="0.25">
      <c r="BG154" t="s">
        <v>286</v>
      </c>
    </row>
    <row r="155" spans="59:59" x14ac:dyDescent="0.25">
      <c r="BG155" t="s">
        <v>287</v>
      </c>
    </row>
    <row r="156" spans="59:59" x14ac:dyDescent="0.25">
      <c r="BG156" t="s">
        <v>288</v>
      </c>
    </row>
    <row r="157" spans="59:59" x14ac:dyDescent="0.25">
      <c r="BG157" t="s">
        <v>289</v>
      </c>
    </row>
    <row r="158" spans="59:59" x14ac:dyDescent="0.25">
      <c r="BG158" t="s">
        <v>290</v>
      </c>
    </row>
    <row r="159" spans="59:59" x14ac:dyDescent="0.25">
      <c r="BG159" t="s">
        <v>291</v>
      </c>
    </row>
    <row r="160" spans="59:59" x14ac:dyDescent="0.25">
      <c r="BG160" t="s">
        <v>292</v>
      </c>
    </row>
    <row r="161" spans="59:59" x14ac:dyDescent="0.25">
      <c r="BG161" t="s">
        <v>293</v>
      </c>
    </row>
    <row r="162" spans="59:59" x14ac:dyDescent="0.25">
      <c r="BG162" t="s">
        <v>294</v>
      </c>
    </row>
    <row r="163" spans="59:59" x14ac:dyDescent="0.25">
      <c r="BG163" t="s">
        <v>295</v>
      </c>
    </row>
    <row r="164" spans="59:59" x14ac:dyDescent="0.25">
      <c r="BG164" t="s">
        <v>296</v>
      </c>
    </row>
    <row r="165" spans="59:59" x14ac:dyDescent="0.25">
      <c r="BG165" t="s">
        <v>297</v>
      </c>
    </row>
    <row r="166" spans="59:59" x14ac:dyDescent="0.25">
      <c r="BG166" t="s">
        <v>298</v>
      </c>
    </row>
    <row r="167" spans="59:59" x14ac:dyDescent="0.25">
      <c r="BG167" t="s">
        <v>299</v>
      </c>
    </row>
    <row r="168" spans="59:59" x14ac:dyDescent="0.25">
      <c r="BG168" t="s">
        <v>300</v>
      </c>
    </row>
    <row r="169" spans="59:59" x14ac:dyDescent="0.25">
      <c r="BG169" t="s">
        <v>301</v>
      </c>
    </row>
    <row r="170" spans="59:59" x14ac:dyDescent="0.25">
      <c r="BG170" t="s">
        <v>302</v>
      </c>
    </row>
    <row r="171" spans="59:59" x14ac:dyDescent="0.25">
      <c r="BG171" t="s">
        <v>303</v>
      </c>
    </row>
    <row r="172" spans="59:59" x14ac:dyDescent="0.25">
      <c r="BG172" t="s">
        <v>304</v>
      </c>
    </row>
    <row r="173" spans="59:59" x14ac:dyDescent="0.25">
      <c r="BG173" t="s">
        <v>305</v>
      </c>
    </row>
    <row r="174" spans="59:59" x14ac:dyDescent="0.25">
      <c r="BG174" t="s">
        <v>306</v>
      </c>
    </row>
    <row r="175" spans="59:59" x14ac:dyDescent="0.25">
      <c r="BG175" t="s">
        <v>307</v>
      </c>
    </row>
    <row r="176" spans="59:59" x14ac:dyDescent="0.25">
      <c r="BG176" t="s">
        <v>308</v>
      </c>
    </row>
    <row r="177" spans="59:59" x14ac:dyDescent="0.25">
      <c r="BG177" t="s">
        <v>309</v>
      </c>
    </row>
    <row r="178" spans="59:59" x14ac:dyDescent="0.25">
      <c r="BG178" t="s">
        <v>310</v>
      </c>
    </row>
    <row r="179" spans="59:59" x14ac:dyDescent="0.25">
      <c r="BG179" t="s">
        <v>311</v>
      </c>
    </row>
    <row r="180" spans="59:59" x14ac:dyDescent="0.25">
      <c r="BG180" t="s">
        <v>312</v>
      </c>
    </row>
    <row r="181" spans="59:59" x14ac:dyDescent="0.25">
      <c r="BG181" t="s">
        <v>313</v>
      </c>
    </row>
    <row r="182" spans="59:59" x14ac:dyDescent="0.25">
      <c r="BG182" t="s">
        <v>314</v>
      </c>
    </row>
    <row r="183" spans="59:59" x14ac:dyDescent="0.25">
      <c r="BG183" t="s">
        <v>315</v>
      </c>
    </row>
    <row r="184" spans="59:59" x14ac:dyDescent="0.25">
      <c r="BG184" t="s">
        <v>316</v>
      </c>
    </row>
    <row r="185" spans="59:59" x14ac:dyDescent="0.25">
      <c r="BG185" t="s">
        <v>317</v>
      </c>
    </row>
    <row r="186" spans="59:59" x14ac:dyDescent="0.25">
      <c r="BG186" t="s">
        <v>318</v>
      </c>
    </row>
    <row r="187" spans="59:59" x14ac:dyDescent="0.25">
      <c r="BG187" t="s">
        <v>319</v>
      </c>
    </row>
    <row r="188" spans="59:59" x14ac:dyDescent="0.25">
      <c r="BG188" t="s">
        <v>320</v>
      </c>
    </row>
    <row r="189" spans="59:59" x14ac:dyDescent="0.25">
      <c r="BG189" t="s">
        <v>321</v>
      </c>
    </row>
    <row r="190" spans="59:59" x14ac:dyDescent="0.25">
      <c r="BG190" t="s">
        <v>322</v>
      </c>
    </row>
    <row r="191" spans="59:59" x14ac:dyDescent="0.25">
      <c r="BG191" t="s">
        <v>323</v>
      </c>
    </row>
    <row r="192" spans="59:59" x14ac:dyDescent="0.25">
      <c r="BG192" t="s">
        <v>324</v>
      </c>
    </row>
    <row r="193" spans="59:59" x14ac:dyDescent="0.25">
      <c r="BG193" t="s">
        <v>325</v>
      </c>
    </row>
    <row r="194" spans="59:59" x14ac:dyDescent="0.25">
      <c r="BG194" t="s">
        <v>326</v>
      </c>
    </row>
    <row r="195" spans="59:59" x14ac:dyDescent="0.25">
      <c r="BG195" t="s">
        <v>327</v>
      </c>
    </row>
    <row r="196" spans="59:59" x14ac:dyDescent="0.25">
      <c r="BG196" t="s">
        <v>328</v>
      </c>
    </row>
    <row r="197" spans="59:59" x14ac:dyDescent="0.25">
      <c r="BG197" t="s">
        <v>329</v>
      </c>
    </row>
    <row r="198" spans="59:59" x14ac:dyDescent="0.25">
      <c r="BG198" t="s">
        <v>330</v>
      </c>
    </row>
    <row r="199" spans="59:59" x14ac:dyDescent="0.25">
      <c r="BG199" t="s">
        <v>331</v>
      </c>
    </row>
    <row r="200" spans="59:59" x14ac:dyDescent="0.25">
      <c r="BG200" t="s">
        <v>332</v>
      </c>
    </row>
    <row r="201" spans="59:59" x14ac:dyDescent="0.25">
      <c r="BG201" t="s">
        <v>333</v>
      </c>
    </row>
    <row r="202" spans="59:59" x14ac:dyDescent="0.25">
      <c r="BG202" t="s">
        <v>334</v>
      </c>
    </row>
    <row r="203" spans="59:59" x14ac:dyDescent="0.25">
      <c r="BG203" t="s">
        <v>335</v>
      </c>
    </row>
    <row r="204" spans="59:59" x14ac:dyDescent="0.25">
      <c r="BG204" t="s">
        <v>336</v>
      </c>
    </row>
    <row r="205" spans="59:59" x14ac:dyDescent="0.25">
      <c r="BG205" t="s">
        <v>337</v>
      </c>
    </row>
    <row r="206" spans="59:59" x14ac:dyDescent="0.25">
      <c r="BG206" t="s">
        <v>338</v>
      </c>
    </row>
    <row r="207" spans="59:59" x14ac:dyDescent="0.25">
      <c r="BG207" t="s">
        <v>339</v>
      </c>
    </row>
    <row r="208" spans="59:59" x14ac:dyDescent="0.25">
      <c r="BG208" t="s">
        <v>340</v>
      </c>
    </row>
    <row r="209" spans="59:59" x14ac:dyDescent="0.25">
      <c r="BG209" t="s">
        <v>341</v>
      </c>
    </row>
    <row r="210" spans="59:59" x14ac:dyDescent="0.25">
      <c r="BG210" t="s">
        <v>342</v>
      </c>
    </row>
    <row r="211" spans="59:59" x14ac:dyDescent="0.25">
      <c r="BG211" t="s">
        <v>343</v>
      </c>
    </row>
    <row r="212" spans="59:59" x14ac:dyDescent="0.25">
      <c r="BG212" t="s">
        <v>344</v>
      </c>
    </row>
    <row r="213" spans="59:59" x14ac:dyDescent="0.25">
      <c r="BG213" t="s">
        <v>345</v>
      </c>
    </row>
    <row r="214" spans="59:59" x14ac:dyDescent="0.25">
      <c r="BG214" t="s">
        <v>346</v>
      </c>
    </row>
    <row r="215" spans="59:59" x14ac:dyDescent="0.25">
      <c r="BG215" t="s">
        <v>347</v>
      </c>
    </row>
    <row r="216" spans="59:59" x14ac:dyDescent="0.25">
      <c r="BG216" t="s">
        <v>348</v>
      </c>
    </row>
    <row r="217" spans="59:59" x14ac:dyDescent="0.25">
      <c r="BG217" t="s">
        <v>349</v>
      </c>
    </row>
    <row r="218" spans="59:59" x14ac:dyDescent="0.25">
      <c r="BG218" t="s">
        <v>350</v>
      </c>
    </row>
    <row r="219" spans="59:59" x14ac:dyDescent="0.25">
      <c r="BG219" t="s">
        <v>351</v>
      </c>
    </row>
    <row r="220" spans="59:59" x14ac:dyDescent="0.25">
      <c r="BG220" t="s">
        <v>352</v>
      </c>
    </row>
    <row r="221" spans="59:59" x14ac:dyDescent="0.25">
      <c r="BG221" t="s">
        <v>353</v>
      </c>
    </row>
    <row r="222" spans="59:59" x14ac:dyDescent="0.25">
      <c r="BG222" t="s">
        <v>354</v>
      </c>
    </row>
    <row r="223" spans="59:59" x14ac:dyDescent="0.25">
      <c r="BG223" t="s">
        <v>355</v>
      </c>
    </row>
    <row r="224" spans="59:59" x14ac:dyDescent="0.25">
      <c r="BG224" t="s">
        <v>356</v>
      </c>
    </row>
    <row r="225" spans="59:59" x14ac:dyDescent="0.25">
      <c r="BG225" t="s">
        <v>357</v>
      </c>
    </row>
    <row r="226" spans="59:59" x14ac:dyDescent="0.25">
      <c r="BG226" t="s">
        <v>358</v>
      </c>
    </row>
    <row r="227" spans="59:59" x14ac:dyDescent="0.25">
      <c r="BG227" t="s">
        <v>359</v>
      </c>
    </row>
    <row r="228" spans="59:59" x14ac:dyDescent="0.25">
      <c r="BG228" t="s">
        <v>360</v>
      </c>
    </row>
    <row r="229" spans="59:59" x14ac:dyDescent="0.25">
      <c r="BG229" t="s">
        <v>361</v>
      </c>
    </row>
    <row r="230" spans="59:59" x14ac:dyDescent="0.25">
      <c r="BG230" t="s">
        <v>362</v>
      </c>
    </row>
    <row r="231" spans="59:59" x14ac:dyDescent="0.25">
      <c r="BG231" t="s">
        <v>363</v>
      </c>
    </row>
    <row r="232" spans="59:59" x14ac:dyDescent="0.25">
      <c r="BG232" t="s">
        <v>364</v>
      </c>
    </row>
    <row r="233" spans="59:59" x14ac:dyDescent="0.25">
      <c r="BG233" t="s">
        <v>365</v>
      </c>
    </row>
    <row r="234" spans="59:59" x14ac:dyDescent="0.25">
      <c r="BG234" t="s">
        <v>366</v>
      </c>
    </row>
    <row r="235" spans="59:59" x14ac:dyDescent="0.25">
      <c r="BG235" t="s">
        <v>367</v>
      </c>
    </row>
    <row r="236" spans="59:59" x14ac:dyDescent="0.25">
      <c r="BG236" t="s">
        <v>368</v>
      </c>
    </row>
    <row r="237" spans="59:59" x14ac:dyDescent="0.25">
      <c r="BG237" t="s">
        <v>369</v>
      </c>
    </row>
    <row r="238" spans="59:59" x14ac:dyDescent="0.25">
      <c r="BG238" t="s">
        <v>370</v>
      </c>
    </row>
    <row r="239" spans="59:59" x14ac:dyDescent="0.25">
      <c r="BG239" t="s">
        <v>371</v>
      </c>
    </row>
    <row r="240" spans="59:59" x14ac:dyDescent="0.25">
      <c r="BG240" t="s">
        <v>372</v>
      </c>
    </row>
    <row r="241" spans="59:59" x14ac:dyDescent="0.25">
      <c r="BG241" t="s">
        <v>373</v>
      </c>
    </row>
    <row r="242" spans="59:59" x14ac:dyDescent="0.25">
      <c r="BG242" t="s">
        <v>374</v>
      </c>
    </row>
    <row r="243" spans="59:59" x14ac:dyDescent="0.25">
      <c r="BG243" t="s">
        <v>375</v>
      </c>
    </row>
    <row r="244" spans="59:59" x14ac:dyDescent="0.25">
      <c r="BG244" t="s">
        <v>376</v>
      </c>
    </row>
    <row r="245" spans="59:59" x14ac:dyDescent="0.25">
      <c r="BG245" t="s">
        <v>377</v>
      </c>
    </row>
    <row r="246" spans="59:59" x14ac:dyDescent="0.25">
      <c r="BG246" t="s">
        <v>378</v>
      </c>
    </row>
    <row r="247" spans="59:59" x14ac:dyDescent="0.25">
      <c r="BG247" t="s">
        <v>379</v>
      </c>
    </row>
    <row r="248" spans="59:59" x14ac:dyDescent="0.25">
      <c r="BG248" t="s">
        <v>380</v>
      </c>
    </row>
    <row r="249" spans="59:59" x14ac:dyDescent="0.25">
      <c r="BG249" t="s">
        <v>381</v>
      </c>
    </row>
    <row r="250" spans="59:59" x14ac:dyDescent="0.25">
      <c r="BG250" t="s">
        <v>382</v>
      </c>
    </row>
    <row r="251" spans="59:59" x14ac:dyDescent="0.25">
      <c r="BG251" t="s">
        <v>383</v>
      </c>
    </row>
    <row r="252" spans="59:59" x14ac:dyDescent="0.25">
      <c r="BG252" t="s">
        <v>384</v>
      </c>
    </row>
    <row r="253" spans="59:59" x14ac:dyDescent="0.25">
      <c r="BG253" t="s">
        <v>385</v>
      </c>
    </row>
    <row r="254" spans="59:59" x14ac:dyDescent="0.25">
      <c r="BG254" t="s">
        <v>386</v>
      </c>
    </row>
    <row r="255" spans="59:59" x14ac:dyDescent="0.25">
      <c r="BG255" t="s">
        <v>387</v>
      </c>
    </row>
    <row r="256" spans="59:59" x14ac:dyDescent="0.25">
      <c r="BG256" t="s">
        <v>388</v>
      </c>
    </row>
    <row r="257" spans="59:59" x14ac:dyDescent="0.25">
      <c r="BG257" t="s">
        <v>389</v>
      </c>
    </row>
    <row r="258" spans="59:59" x14ac:dyDescent="0.25">
      <c r="BG258" t="s">
        <v>390</v>
      </c>
    </row>
    <row r="259" spans="59:59" x14ac:dyDescent="0.25">
      <c r="BG259" t="s">
        <v>391</v>
      </c>
    </row>
    <row r="260" spans="59:59" x14ac:dyDescent="0.25">
      <c r="BG260" t="s">
        <v>392</v>
      </c>
    </row>
    <row r="261" spans="59:59" x14ac:dyDescent="0.25">
      <c r="BG261" t="s">
        <v>393</v>
      </c>
    </row>
    <row r="262" spans="59:59" x14ac:dyDescent="0.25">
      <c r="BG262" t="s">
        <v>394</v>
      </c>
    </row>
    <row r="263" spans="59:59" x14ac:dyDescent="0.25">
      <c r="BG263" t="s">
        <v>395</v>
      </c>
    </row>
    <row r="264" spans="59:59" x14ac:dyDescent="0.25">
      <c r="BG264" t="s">
        <v>396</v>
      </c>
    </row>
    <row r="265" spans="59:59" x14ac:dyDescent="0.25">
      <c r="BG265" t="s">
        <v>397</v>
      </c>
    </row>
  </sheetData>
  <sheetProtection sheet="1" objects="1" scenarios="1"/>
  <mergeCells count="417">
    <mergeCell ref="A54:B54"/>
    <mergeCell ref="A67:B67"/>
    <mergeCell ref="A64:B64"/>
    <mergeCell ref="A60:B60"/>
    <mergeCell ref="A55:B55"/>
    <mergeCell ref="C68:I68"/>
    <mergeCell ref="A68:B68"/>
    <mergeCell ref="N68:AD68"/>
    <mergeCell ref="J66:M66"/>
    <mergeCell ref="A58:B58"/>
    <mergeCell ref="N59:AD59"/>
    <mergeCell ref="A57:B57"/>
    <mergeCell ref="A70:D72"/>
    <mergeCell ref="J65:M65"/>
    <mergeCell ref="A59:B59"/>
    <mergeCell ref="C67:I67"/>
    <mergeCell ref="A66:B66"/>
    <mergeCell ref="A62:B62"/>
    <mergeCell ref="C60:I60"/>
    <mergeCell ref="C61:I61"/>
    <mergeCell ref="C62:I62"/>
    <mergeCell ref="C66:I66"/>
    <mergeCell ref="A63:B63"/>
    <mergeCell ref="C63:I63"/>
    <mergeCell ref="A61:B61"/>
    <mergeCell ref="C59:I59"/>
    <mergeCell ref="R73:Y73"/>
    <mergeCell ref="AB70:AV70"/>
    <mergeCell ref="AB72:AV72"/>
    <mergeCell ref="AB71:AV71"/>
    <mergeCell ref="AB73:AV73"/>
    <mergeCell ref="J60:M60"/>
    <mergeCell ref="N60:AD60"/>
    <mergeCell ref="R70:Y70"/>
    <mergeCell ref="R72:Y72"/>
    <mergeCell ref="R71:Y71"/>
    <mergeCell ref="AU68:AY68"/>
    <mergeCell ref="AU64:AY64"/>
    <mergeCell ref="J62:M62"/>
    <mergeCell ref="J63:M63"/>
    <mergeCell ref="J61:M61"/>
    <mergeCell ref="N61:AD61"/>
    <mergeCell ref="AE62:AT62"/>
    <mergeCell ref="AE63:AT63"/>
    <mergeCell ref="AU61:AY61"/>
    <mergeCell ref="AZ68:BD68"/>
    <mergeCell ref="AU66:AY66"/>
    <mergeCell ref="AZ66:BD66"/>
    <mergeCell ref="AU67:AY67"/>
    <mergeCell ref="AZ67:BD67"/>
    <mergeCell ref="AE66:AT66"/>
    <mergeCell ref="AE67:AT67"/>
    <mergeCell ref="AE68:AT68"/>
    <mergeCell ref="J67:M67"/>
    <mergeCell ref="J68:M68"/>
    <mergeCell ref="N66:AD66"/>
    <mergeCell ref="N67:AD67"/>
    <mergeCell ref="AZ64:BD64"/>
    <mergeCell ref="A65:B65"/>
    <mergeCell ref="AU65:AY65"/>
    <mergeCell ref="AZ65:BD65"/>
    <mergeCell ref="C64:I64"/>
    <mergeCell ref="C65:I65"/>
    <mergeCell ref="AE64:AT64"/>
    <mergeCell ref="AE65:AT65"/>
    <mergeCell ref="J64:M64"/>
    <mergeCell ref="N64:AD64"/>
    <mergeCell ref="N65:AD65"/>
    <mergeCell ref="AZ61:BD61"/>
    <mergeCell ref="AU62:AY62"/>
    <mergeCell ref="AZ62:BD62"/>
    <mergeCell ref="AU60:AY60"/>
    <mergeCell ref="AZ60:BD60"/>
    <mergeCell ref="AZ59:BD59"/>
    <mergeCell ref="N62:AD62"/>
    <mergeCell ref="N63:AD63"/>
    <mergeCell ref="AE60:AT60"/>
    <mergeCell ref="AE61:AT61"/>
    <mergeCell ref="AE59:AT59"/>
    <mergeCell ref="AU63:AY63"/>
    <mergeCell ref="AZ63:BD63"/>
    <mergeCell ref="AU59:AY59"/>
    <mergeCell ref="A56:B56"/>
    <mergeCell ref="C58:I58"/>
    <mergeCell ref="AE56:AT56"/>
    <mergeCell ref="AE57:AT57"/>
    <mergeCell ref="N57:AD57"/>
    <mergeCell ref="N58:AD58"/>
    <mergeCell ref="AU56:AY56"/>
    <mergeCell ref="AU58:AY58"/>
    <mergeCell ref="AE58:AT58"/>
    <mergeCell ref="J59:M59"/>
    <mergeCell ref="AZ56:BD56"/>
    <mergeCell ref="AZ58:BD58"/>
    <mergeCell ref="C54:I54"/>
    <mergeCell ref="C55:I55"/>
    <mergeCell ref="N54:AD54"/>
    <mergeCell ref="N55:AD55"/>
    <mergeCell ref="AE54:AT54"/>
    <mergeCell ref="AE55:AT55"/>
    <mergeCell ref="J54:M54"/>
    <mergeCell ref="J55:M55"/>
    <mergeCell ref="AU57:AY57"/>
    <mergeCell ref="AZ57:BD57"/>
    <mergeCell ref="J56:M56"/>
    <mergeCell ref="J57:M57"/>
    <mergeCell ref="C56:I56"/>
    <mergeCell ref="C57:I57"/>
    <mergeCell ref="N56:AD56"/>
    <mergeCell ref="N52:AD52"/>
    <mergeCell ref="N53:AD53"/>
    <mergeCell ref="AE52:AT52"/>
    <mergeCell ref="AE53:AT53"/>
    <mergeCell ref="AU54:AY54"/>
    <mergeCell ref="AZ54:BD54"/>
    <mergeCell ref="AU55:AY55"/>
    <mergeCell ref="AZ55:BD55"/>
    <mergeCell ref="J58:M58"/>
    <mergeCell ref="A52:B52"/>
    <mergeCell ref="AU50:AY50"/>
    <mergeCell ref="AE50:AT50"/>
    <mergeCell ref="AE51:AT51"/>
    <mergeCell ref="A50:B50"/>
    <mergeCell ref="AU52:AY52"/>
    <mergeCell ref="A53:B53"/>
    <mergeCell ref="AU53:AY53"/>
    <mergeCell ref="AZ50:BD50"/>
    <mergeCell ref="A51:B51"/>
    <mergeCell ref="AU51:AY51"/>
    <mergeCell ref="AZ51:BD51"/>
    <mergeCell ref="J50:M50"/>
    <mergeCell ref="J51:M51"/>
    <mergeCell ref="C50:I50"/>
    <mergeCell ref="C51:I51"/>
    <mergeCell ref="N50:AD50"/>
    <mergeCell ref="N51:AD51"/>
    <mergeCell ref="AZ52:BD52"/>
    <mergeCell ref="AZ53:BD53"/>
    <mergeCell ref="J52:M52"/>
    <mergeCell ref="J53:M53"/>
    <mergeCell ref="C52:I52"/>
    <mergeCell ref="C53:I53"/>
    <mergeCell ref="AZ48:BD48"/>
    <mergeCell ref="AE49:AT49"/>
    <mergeCell ref="AZ46:BD46"/>
    <mergeCell ref="AZ49:BD49"/>
    <mergeCell ref="J48:M48"/>
    <mergeCell ref="J49:M49"/>
    <mergeCell ref="C48:I48"/>
    <mergeCell ref="C49:I49"/>
    <mergeCell ref="N48:AD48"/>
    <mergeCell ref="N49:AD49"/>
    <mergeCell ref="AZ47:BD47"/>
    <mergeCell ref="A49:B49"/>
    <mergeCell ref="AU49:AY49"/>
    <mergeCell ref="A48:B48"/>
    <mergeCell ref="A47:B47"/>
    <mergeCell ref="AU47:AY47"/>
    <mergeCell ref="J46:M46"/>
    <mergeCell ref="J47:M47"/>
    <mergeCell ref="AU46:AY46"/>
    <mergeCell ref="AE46:AT46"/>
    <mergeCell ref="AE47:AT47"/>
    <mergeCell ref="A46:B46"/>
    <mergeCell ref="AU48:AY48"/>
    <mergeCell ref="C46:I46"/>
    <mergeCell ref="C47:I47"/>
    <mergeCell ref="N46:AD46"/>
    <mergeCell ref="N47:AD47"/>
    <mergeCell ref="AE48:AT48"/>
    <mergeCell ref="AZ44:BD44"/>
    <mergeCell ref="A45:B45"/>
    <mergeCell ref="AU45:AY45"/>
    <mergeCell ref="AZ45:BD45"/>
    <mergeCell ref="J44:M44"/>
    <mergeCell ref="AE44:AT44"/>
    <mergeCell ref="AE45:AT45"/>
    <mergeCell ref="A44:B44"/>
    <mergeCell ref="AU44:AY44"/>
    <mergeCell ref="J45:M45"/>
    <mergeCell ref="C44:I44"/>
    <mergeCell ref="C45:I45"/>
    <mergeCell ref="N44:AD44"/>
    <mergeCell ref="N45:AD45"/>
    <mergeCell ref="AE42:AT42"/>
    <mergeCell ref="AE43:AT43"/>
    <mergeCell ref="N42:AD42"/>
    <mergeCell ref="N43:AD43"/>
    <mergeCell ref="AE40:AT40"/>
    <mergeCell ref="AE41:AT41"/>
    <mergeCell ref="A42:B42"/>
    <mergeCell ref="AU42:AY42"/>
    <mergeCell ref="AZ42:BD42"/>
    <mergeCell ref="A43:B43"/>
    <mergeCell ref="AU43:AY43"/>
    <mergeCell ref="AZ43:BD43"/>
    <mergeCell ref="J42:M42"/>
    <mergeCell ref="J43:M43"/>
    <mergeCell ref="C42:I42"/>
    <mergeCell ref="C43:I43"/>
    <mergeCell ref="A41:B41"/>
    <mergeCell ref="AU41:AY41"/>
    <mergeCell ref="AZ41:BD41"/>
    <mergeCell ref="J40:M40"/>
    <mergeCell ref="J41:M41"/>
    <mergeCell ref="A38:B38"/>
    <mergeCell ref="AU38:AY38"/>
    <mergeCell ref="AZ38:BD38"/>
    <mergeCell ref="A39:B39"/>
    <mergeCell ref="AU39:AY39"/>
    <mergeCell ref="AZ39:BD39"/>
    <mergeCell ref="J38:M38"/>
    <mergeCell ref="J39:M39"/>
    <mergeCell ref="C38:I38"/>
    <mergeCell ref="C39:I39"/>
    <mergeCell ref="C40:I40"/>
    <mergeCell ref="C41:I41"/>
    <mergeCell ref="N40:AD40"/>
    <mergeCell ref="N41:AD41"/>
    <mergeCell ref="AE38:AT38"/>
    <mergeCell ref="AE39:AT39"/>
    <mergeCell ref="N38:AD38"/>
    <mergeCell ref="N39:AD39"/>
    <mergeCell ref="AE36:AT36"/>
    <mergeCell ref="AE37:AT37"/>
    <mergeCell ref="A40:B40"/>
    <mergeCell ref="AU40:AY40"/>
    <mergeCell ref="AZ40:BD40"/>
    <mergeCell ref="A37:B37"/>
    <mergeCell ref="AU37:AY37"/>
    <mergeCell ref="AZ37:BD37"/>
    <mergeCell ref="J36:M36"/>
    <mergeCell ref="J37:M37"/>
    <mergeCell ref="A34:B34"/>
    <mergeCell ref="AU34:AY34"/>
    <mergeCell ref="AZ34:BD34"/>
    <mergeCell ref="A35:B35"/>
    <mergeCell ref="AU35:AY35"/>
    <mergeCell ref="AZ35:BD35"/>
    <mergeCell ref="J34:M34"/>
    <mergeCell ref="J35:M35"/>
    <mergeCell ref="C34:I34"/>
    <mergeCell ref="C35:I35"/>
    <mergeCell ref="C36:I36"/>
    <mergeCell ref="C37:I37"/>
    <mergeCell ref="N36:AD36"/>
    <mergeCell ref="N37:AD37"/>
    <mergeCell ref="AE34:AT34"/>
    <mergeCell ref="AE35:AT35"/>
    <mergeCell ref="N34:AD34"/>
    <mergeCell ref="N35:AD35"/>
    <mergeCell ref="AE32:AT32"/>
    <mergeCell ref="AE33:AT33"/>
    <mergeCell ref="A36:B36"/>
    <mergeCell ref="AU36:AY36"/>
    <mergeCell ref="AZ36:BD36"/>
    <mergeCell ref="A33:B33"/>
    <mergeCell ref="AU33:AY33"/>
    <mergeCell ref="AZ33:BD33"/>
    <mergeCell ref="J32:M32"/>
    <mergeCell ref="J33:M33"/>
    <mergeCell ref="A30:B30"/>
    <mergeCell ref="AU30:AY30"/>
    <mergeCell ref="AZ30:BD30"/>
    <mergeCell ref="A31:B31"/>
    <mergeCell ref="AU31:AY31"/>
    <mergeCell ref="AZ31:BD31"/>
    <mergeCell ref="J30:M30"/>
    <mergeCell ref="J31:M31"/>
    <mergeCell ref="C30:I30"/>
    <mergeCell ref="C31:I31"/>
    <mergeCell ref="C32:I32"/>
    <mergeCell ref="C33:I33"/>
    <mergeCell ref="N32:AD32"/>
    <mergeCell ref="N33:AD33"/>
    <mergeCell ref="AE30:AT30"/>
    <mergeCell ref="AE31:AT31"/>
    <mergeCell ref="N30:AD30"/>
    <mergeCell ref="N31:AD31"/>
    <mergeCell ref="AE28:AT28"/>
    <mergeCell ref="AE29:AT29"/>
    <mergeCell ref="A32:B32"/>
    <mergeCell ref="AU32:AY32"/>
    <mergeCell ref="AZ32:BD32"/>
    <mergeCell ref="A29:B29"/>
    <mergeCell ref="AU29:AY29"/>
    <mergeCell ref="AZ29:BD29"/>
    <mergeCell ref="J28:M28"/>
    <mergeCell ref="J29:M29"/>
    <mergeCell ref="A26:B26"/>
    <mergeCell ref="AU26:AY26"/>
    <mergeCell ref="AZ26:BD26"/>
    <mergeCell ref="A27:B27"/>
    <mergeCell ref="AU27:AY27"/>
    <mergeCell ref="AZ27:BD27"/>
    <mergeCell ref="J26:M26"/>
    <mergeCell ref="J27:M27"/>
    <mergeCell ref="C26:I26"/>
    <mergeCell ref="C27:I27"/>
    <mergeCell ref="C28:I28"/>
    <mergeCell ref="C29:I29"/>
    <mergeCell ref="N28:AD28"/>
    <mergeCell ref="N29:AD29"/>
    <mergeCell ref="AE26:AT26"/>
    <mergeCell ref="AE27:AT27"/>
    <mergeCell ref="N26:AD26"/>
    <mergeCell ref="N27:AD27"/>
    <mergeCell ref="AE24:AT24"/>
    <mergeCell ref="AE25:AT25"/>
    <mergeCell ref="A28:B28"/>
    <mergeCell ref="AU28:AY28"/>
    <mergeCell ref="AZ28:BD28"/>
    <mergeCell ref="AU24:AY24"/>
    <mergeCell ref="AZ24:BD24"/>
    <mergeCell ref="A25:B25"/>
    <mergeCell ref="AU25:AY25"/>
    <mergeCell ref="AZ25:BD25"/>
    <mergeCell ref="J24:M24"/>
    <mergeCell ref="J25:M25"/>
    <mergeCell ref="A22:B22"/>
    <mergeCell ref="AU22:AY22"/>
    <mergeCell ref="AZ22:BD22"/>
    <mergeCell ref="A23:B23"/>
    <mergeCell ref="AU23:AY23"/>
    <mergeCell ref="AZ23:BD23"/>
    <mergeCell ref="J22:M22"/>
    <mergeCell ref="J23:M23"/>
    <mergeCell ref="C22:I22"/>
    <mergeCell ref="C23:I23"/>
    <mergeCell ref="C24:I24"/>
    <mergeCell ref="C25:I25"/>
    <mergeCell ref="N24:AD24"/>
    <mergeCell ref="N25:AD25"/>
    <mergeCell ref="N21:AD21"/>
    <mergeCell ref="N20:AD20"/>
    <mergeCell ref="AE22:AT22"/>
    <mergeCell ref="AE23:AT23"/>
    <mergeCell ref="N22:AD22"/>
    <mergeCell ref="N23:AD23"/>
    <mergeCell ref="AE20:AT20"/>
    <mergeCell ref="AE21:AT21"/>
    <mergeCell ref="A24:B24"/>
    <mergeCell ref="A20:B20"/>
    <mergeCell ref="AU20:AY20"/>
    <mergeCell ref="AZ20:BD20"/>
    <mergeCell ref="A21:B21"/>
    <mergeCell ref="AU21:AY21"/>
    <mergeCell ref="AZ21:BD21"/>
    <mergeCell ref="J20:M20"/>
    <mergeCell ref="J21:M21"/>
    <mergeCell ref="AZ18:BD18"/>
    <mergeCell ref="A19:B19"/>
    <mergeCell ref="AU19:AY19"/>
    <mergeCell ref="AZ19:BD19"/>
    <mergeCell ref="J18:M18"/>
    <mergeCell ref="J19:M19"/>
    <mergeCell ref="C18:I18"/>
    <mergeCell ref="C19:I19"/>
    <mergeCell ref="AE18:AT18"/>
    <mergeCell ref="AE19:AT19"/>
    <mergeCell ref="N18:AD18"/>
    <mergeCell ref="N19:AD19"/>
    <mergeCell ref="A18:B18"/>
    <mergeCell ref="AU18:AY18"/>
    <mergeCell ref="C20:I20"/>
    <mergeCell ref="C21:I21"/>
    <mergeCell ref="A17:B17"/>
    <mergeCell ref="AU17:AY17"/>
    <mergeCell ref="AZ17:BD17"/>
    <mergeCell ref="J16:M16"/>
    <mergeCell ref="J17:M17"/>
    <mergeCell ref="C16:I16"/>
    <mergeCell ref="C17:I17"/>
    <mergeCell ref="AE16:AT16"/>
    <mergeCell ref="N17:AD17"/>
    <mergeCell ref="AE17:AT17"/>
    <mergeCell ref="AZ16:BD16"/>
    <mergeCell ref="AM1:BD1"/>
    <mergeCell ref="A3:BD3"/>
    <mergeCell ref="AZ11:BD11"/>
    <mergeCell ref="A12:B12"/>
    <mergeCell ref="AU12:AY12"/>
    <mergeCell ref="AZ12:BD12"/>
    <mergeCell ref="A11:B11"/>
    <mergeCell ref="AU11:AY11"/>
    <mergeCell ref="A5:G5"/>
    <mergeCell ref="A8:D8"/>
    <mergeCell ref="A6:L6"/>
    <mergeCell ref="M6:BD6"/>
    <mergeCell ref="AE11:AT11"/>
    <mergeCell ref="N12:AD12"/>
    <mergeCell ref="AE12:AT12"/>
    <mergeCell ref="C11:I11"/>
    <mergeCell ref="C12:I12"/>
    <mergeCell ref="J12:M12"/>
    <mergeCell ref="J11:M11"/>
    <mergeCell ref="N11:AD11"/>
    <mergeCell ref="A15:B15"/>
    <mergeCell ref="AU15:AY15"/>
    <mergeCell ref="AZ15:BD15"/>
    <mergeCell ref="A16:B16"/>
    <mergeCell ref="J15:M15"/>
    <mergeCell ref="C15:I15"/>
    <mergeCell ref="AE15:AT15"/>
    <mergeCell ref="N15:AD15"/>
    <mergeCell ref="N16:AD16"/>
    <mergeCell ref="AU16:AY16"/>
    <mergeCell ref="AU13:AY13"/>
    <mergeCell ref="AZ13:BD13"/>
    <mergeCell ref="A14:B14"/>
    <mergeCell ref="AU14:AY14"/>
    <mergeCell ref="AZ14:BD14"/>
    <mergeCell ref="J14:M14"/>
    <mergeCell ref="N14:AD14"/>
    <mergeCell ref="AE14:AT14"/>
    <mergeCell ref="C14:I14"/>
    <mergeCell ref="A13:AT13"/>
  </mergeCells>
  <phoneticPr fontId="0" type="noConversion"/>
  <dataValidations count="9">
    <dataValidation type="decimal" operator="greaterThanOrEqual" allowBlank="1" showErrorMessage="1" error="Только положительные числа!_x000a__x000a_Для '-' введите 0" sqref="AU65533:BD65536 AU14:BD68 M65533:Q65536">
      <formula1>0</formula1>
    </dataValidation>
    <dataValidation type="whole" allowBlank="1" showInputMessage="1" showErrorMessage="1" error="Первая цифра месяца 0 или 1" sqref="AA65529 X65529">
      <formula1>0</formula1>
      <formula2>1</formula2>
    </dataValidation>
    <dataValidation type="whole" allowBlank="1" showInputMessage="1" showErrorMessage="1" error="В ячейке должна быть только одна цифра" sqref="AB65529 AD65529:AG65529">
      <formula1>0</formula1>
      <formula2>9</formula2>
    </dataValidation>
    <dataValidation type="list" allowBlank="1" showErrorMessage="1" error="Выбирете наименование культуры из списка" sqref="AH65533:AT65536">
      <formula1>#REF!</formula1>
    </dataValidation>
    <dataValidation type="textLength" operator="equal" allowBlank="1" showInputMessage="1" showErrorMessage="1" sqref="L65532:L65536 K65530:K65536 J65532:J65536 C65533:I65536">
      <formula1>1</formula1>
    </dataValidation>
    <dataValidation operator="greaterThanOrEqual" allowBlank="1" showErrorMessage="1" error="Список" sqref="J14:M68"/>
    <dataValidation type="list" allowBlank="1" showInputMessage="1" showErrorMessage="1" sqref="BH12:BH66">
      <formula1>Зерновые_культуры</formula1>
    </dataValidation>
    <dataValidation type="list" allowBlank="1" showErrorMessage="1" error="Выбирете наименование культуры из списка" sqref="AE14:AT68">
      <formula1>$BH$11:$BH$88</formula1>
    </dataValidation>
    <dataValidation type="list" operator="equal" allowBlank="1" showInputMessage="1" showErrorMessage="1" sqref="C14:I68">
      <formula1>$BG$11:$BG$265</formula1>
    </dataValidation>
  </dataValidations>
  <pageMargins left="0.7" right="0.7" top="0.75" bottom="0.75" header="0.3" footer="0.3"/>
  <pageSetup paperSize="9" scale="6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Декларация</vt:lpstr>
      <vt:lpstr>Приложение 1 к Разделу II</vt:lpstr>
      <vt:lpstr>Приложение 1.1 к Разделу II</vt:lpstr>
      <vt:lpstr>Приложение 2 к Разделу III</vt:lpstr>
      <vt:lpstr>Приложение 2.1 к Разделу III</vt:lpstr>
      <vt:lpstr>Зерновые_культуры</vt:lpstr>
      <vt:lpstr>Декларация!Область_печати</vt:lpstr>
      <vt:lpstr>'Приложение 1 к Разделу II'!Область_печати</vt:lpstr>
      <vt:lpstr>'Приложение 1.1 к Разделу II'!Область_печати</vt:lpstr>
      <vt:lpstr>'Приложение 2 к Разделу III'!Область_печати</vt:lpstr>
      <vt:lpstr>'Приложение 2.1 к Разделу III'!Область_печати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2016-08-15T08:23:48Z</cp:lastPrinted>
  <dcterms:created xsi:type="dcterms:W3CDTF">2016-07-02T15:13:47Z</dcterms:created>
  <dcterms:modified xsi:type="dcterms:W3CDTF">2016-08-30T10:13:02Z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