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139.xml" ContentType="application/vnd.openxmlformats-officedocument.spreadsheetml.worksheet+xml"/>
  <Default Extension="xml" ContentType="application/xml"/>
  <Override PartName="/xl/worksheets/sheet128.xml" ContentType="application/vnd.openxmlformats-officedocument.spreadsheetml.worksheet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35.xml" ContentType="application/vnd.openxmlformats-officedocument.spreadsheetml.worksheet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24.xml" ContentType="application/vnd.openxmlformats-officedocument.spreadsheetml.workshee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worksheets/sheet94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42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8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36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43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3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37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33.xml" ContentType="application/vnd.openxmlformats-officedocument.spreadsheetml.workshee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22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2120" windowHeight="7950" tabRatio="871"/>
  </bookViews>
  <sheets>
    <sheet name="экспертиза" sheetId="144" r:id="rId1"/>
    <sheet name="марганец_воздух " sheetId="143" r:id="rId2"/>
    <sheet name="хлороводород_воздух " sheetId="142" r:id="rId3"/>
    <sheet name="бензол_воздух " sheetId="100" r:id="rId4"/>
    <sheet name="формальдегид_воздух " sheetId="137" r:id="rId5"/>
    <sheet name="цинк_воздух  " sheetId="141" r:id="rId6"/>
    <sheet name="хромбензол_воздух  (2)" sheetId="140" r:id="rId7"/>
    <sheet name="хром_воздух " sheetId="139" r:id="rId8"/>
    <sheet name="фтор_воздух " sheetId="138" r:id="rId9"/>
    <sheet name="цветность" sheetId="59" r:id="rId10"/>
    <sheet name="фенол_воздух" sheetId="136" r:id="rId11"/>
    <sheet name="уайт-спирит_воздух   " sheetId="135" r:id="rId12"/>
    <sheet name="толуол_воздух" sheetId="134" r:id="rId13"/>
    <sheet name="тетрахлорэт_воздух   (2)" sheetId="133" r:id="rId14"/>
    <sheet name="серная кислота_воздух " sheetId="132" r:id="rId15"/>
    <sheet name="сероводород_воздух  " sheetId="131" r:id="rId16"/>
    <sheet name="диоксид серы_воздух " sheetId="130" r:id="rId17"/>
    <sheet name="свинец_воздух  " sheetId="129" r:id="rId18"/>
    <sheet name="цветность (2)" sheetId="145" state="hidden" r:id="rId19"/>
    <sheet name="бензол_вода (2)" sheetId="146" state="hidden" r:id="rId20"/>
    <sheet name="газоанализатор" sheetId="90" r:id="rId21"/>
    <sheet name="газоанализатор_передвижные исто" sheetId="127" r:id="rId22"/>
    <sheet name="стирол_воздух " sheetId="126" r:id="rId23"/>
    <sheet name="ртуть_воздух " sheetId="125" r:id="rId24"/>
    <sheet name="пыль_воздух " sheetId="124" r:id="rId25"/>
    <sheet name="уксусная кислота_воздух " sheetId="123" r:id="rId26"/>
    <sheet name="уксусный альдегид_воздух" sheetId="122" r:id="rId27"/>
    <sheet name="олово_воздух  " sheetId="121" r:id="rId28"/>
    <sheet name="никель_воздух " sheetId="120" r:id="rId29"/>
    <sheet name="медь_воздух" sheetId="119" r:id="rId30"/>
    <sheet name="масл_аэроз_воздух  " sheetId="118" r:id="rId31"/>
    <sheet name="магний_воздух  " sheetId="117" r:id="rId32"/>
    <sheet name="щелочи_воздух " sheetId="116" r:id="rId33"/>
    <sheet name="ксилол_воздух " sheetId="115" r:id="rId34"/>
    <sheet name="кобальт_воздух " sheetId="114" r:id="rId35"/>
    <sheet name="кальций_воздух " sheetId="113" r:id="rId36"/>
    <sheet name="кадмий_воздух " sheetId="112" r:id="rId37"/>
    <sheet name="изопропанол_воздух  (2)" sheetId="111" r:id="rId38"/>
    <sheet name="изобутанол_воздух " sheetId="110" r:id="rId39"/>
    <sheet name="железо_воздух" sheetId="109" r:id="rId40"/>
    <sheet name="этилоцетат_воздух " sheetId="108" r:id="rId41"/>
    <sheet name="этанол_воздух  " sheetId="107" r:id="rId42"/>
    <sheet name="керосин_воздух   " sheetId="106" r:id="rId43"/>
    <sheet name="углеводороды_воздух  " sheetId="105" r:id="rId44"/>
    <sheet name="фтороводород_воздух " sheetId="104" r:id="rId45"/>
    <sheet name="ванадий_воздух  " sheetId="103" r:id="rId46"/>
    <sheet name="бутилацетат_воздух " sheetId="102" r:id="rId47"/>
    <sheet name="бутанон_воздух " sheetId="101" r:id="rId48"/>
    <sheet name="бензол_вода" sheetId="42" r:id="rId49"/>
    <sheet name="бутанол_воздух " sheetId="99" r:id="rId50"/>
    <sheet name="бензин_воздух  " sheetId="98" r:id="rId51"/>
    <sheet name="ацетон_воздух " sheetId="97" r:id="rId52"/>
    <sheet name="амиак_воздух" sheetId="96" r:id="rId53"/>
    <sheet name="алюминий_воздух" sheetId="95" r:id="rId54"/>
    <sheet name="акролеин_воздух " sheetId="94" r:id="rId55"/>
    <sheet name="оксиды азота_воздух" sheetId="93" r:id="rId56"/>
    <sheet name="параметры" sheetId="92" r:id="rId57"/>
    <sheet name="отбор проб_почва" sheetId="91" r:id="rId58"/>
    <sheet name="отбор проб_воздух_более 9 " sheetId="89" r:id="rId59"/>
    <sheet name="отбор проб_воздух_до 9" sheetId="88" r:id="rId60"/>
    <sheet name="отбор проб_вода" sheetId="87" r:id="rId61"/>
    <sheet name="сероводород" sheetId="86" r:id="rId62"/>
    <sheet name="формальдегид" sheetId="85" r:id="rId63"/>
    <sheet name="цианиды" sheetId="84" r:id="rId64"/>
    <sheet name="цинк" sheetId="83" r:id="rId65"/>
    <sheet name="хром_общий" sheetId="82" r:id="rId66"/>
    <sheet name="хром_вода " sheetId="81" r:id="rId67"/>
    <sheet name="хлориды" sheetId="80" r:id="rId68"/>
    <sheet name="ХПК_вода  " sheetId="79" r:id="rId69"/>
    <sheet name="фосфаты" sheetId="78" r:id="rId70"/>
    <sheet name="фенолы_вода  " sheetId="77" r:id="rId71"/>
    <sheet name="температура" sheetId="76" r:id="rId72"/>
    <sheet name="сухой остаток" sheetId="75" r:id="rId73"/>
    <sheet name="сульфиды_вода " sheetId="74" r:id="rId74"/>
    <sheet name="сульфаты_вода  " sheetId="73" r:id="rId75"/>
    <sheet name="свинец_вода   " sheetId="72" r:id="rId76"/>
    <sheet name="ртуть_вода  " sheetId="71" r:id="rId77"/>
    <sheet name="роданиды_вода " sheetId="70" r:id="rId78"/>
    <sheet name="прозрачность" sheetId="69" r:id="rId79"/>
    <sheet name="нитриты_вода  (2)" sheetId="68" r:id="rId80"/>
    <sheet name="нитраты_вода " sheetId="67" r:id="rId81"/>
    <sheet name="никель_вода  " sheetId="66" r:id="rId82"/>
    <sheet name="нефтепродукты_вода" sheetId="65" r:id="rId83"/>
    <sheet name="мышьяк_вода " sheetId="64" r:id="rId84"/>
    <sheet name="медь_вода " sheetId="63" r:id="rId85"/>
    <sheet name="марганец_вода " sheetId="62" r:id="rId86"/>
    <sheet name="магний_вода  " sheetId="61" r:id="rId87"/>
    <sheet name="цвет" sheetId="60" r:id="rId88"/>
    <sheet name="кобальт_вода " sheetId="58" r:id="rId89"/>
    <sheet name="раствор_кислород" sheetId="57" r:id="rId90"/>
    <sheet name="кальций_вода " sheetId="56" r:id="rId91"/>
    <sheet name="кадмий_вода  " sheetId="55" r:id="rId92"/>
    <sheet name="запах_вода  " sheetId="54" r:id="rId93"/>
    <sheet name="железо_вода " sheetId="53" r:id="rId94"/>
    <sheet name="взвешенные_вода " sheetId="52" r:id="rId95"/>
    <sheet name="жесткость_вода " sheetId="51" r:id="rId96"/>
    <sheet name="жиры и масла" sheetId="50" r:id="rId97"/>
    <sheet name="гидрокарбонаты" sheetId="49" r:id="rId98"/>
    <sheet name="рН_вода" sheetId="48" r:id="rId99"/>
    <sheet name="ванадий" sheetId="47" r:id="rId100"/>
    <sheet name="биол_погл_кислор" sheetId="46" r:id="rId101"/>
    <sheet name="АПАВ" sheetId="45" r:id="rId102"/>
    <sheet name="алюминий" sheetId="44" r:id="rId103"/>
    <sheet name="азот аммон_вода " sheetId="43" r:id="rId104"/>
    <sheet name="аммоний_почв " sheetId="41" r:id="rId105"/>
    <sheet name="нитраты_почв   " sheetId="40" r:id="rId106"/>
    <sheet name="хлориды_почв  " sheetId="39" r:id="rId107"/>
    <sheet name="сульфаты_почв  " sheetId="38" r:id="rId108"/>
    <sheet name="кислоты_почв  " sheetId="37" r:id="rId109"/>
    <sheet name="толуол_почв" sheetId="36" r:id="rId110"/>
    <sheet name="фенолф_почв  " sheetId="35" r:id="rId111"/>
    <sheet name="бензол_почв  " sheetId="34" r:id="rId112"/>
    <sheet name="жиры_почв   " sheetId="33" r:id="rId113"/>
    <sheet name="нефтепродукты_почв  " sheetId="32" r:id="rId114"/>
    <sheet name="ванадий_почв  " sheetId="31" r:id="rId115"/>
    <sheet name="рн_вод_почв " sheetId="30" r:id="rId116"/>
    <sheet name="влажность_почв " sheetId="29" r:id="rId117"/>
    <sheet name="рн_почв " sheetId="28" r:id="rId118"/>
    <sheet name="железо подвижные формы_почва" sheetId="27" r:id="rId119"/>
    <sheet name="кадмий подвижные формы_почв " sheetId="26" r:id="rId120"/>
    <sheet name="кадмий вал_почва   " sheetId="25" r:id="rId121"/>
    <sheet name="кобальт вал_почва  " sheetId="24" r:id="rId122"/>
    <sheet name="кобаль подвижные формы_почв " sheetId="23" r:id="rId123"/>
    <sheet name="марганец вал_почва " sheetId="22" r:id="rId124"/>
    <sheet name="марган подвижные формы_почв" sheetId="21" r:id="rId125"/>
    <sheet name="марганец_обмен_почва   " sheetId="20" r:id="rId126"/>
    <sheet name="мышьяк вал_почва  " sheetId="19" r:id="rId127"/>
    <sheet name="медь вал_почва  " sheetId="18" r:id="rId128"/>
    <sheet name="медь подвижные формы_почв " sheetId="17" r:id="rId129"/>
    <sheet name="никель вал_почва  " sheetId="16" r:id="rId130"/>
    <sheet name="никель подвижные формы_почв " sheetId="15" r:id="rId131"/>
    <sheet name="олово" sheetId="14" r:id="rId132"/>
    <sheet name="ртуть   " sheetId="13" r:id="rId133"/>
    <sheet name="свинец вал_почва  " sheetId="12" r:id="rId134"/>
    <sheet name="свинец подвижные формы_почва  " sheetId="11" r:id="rId135"/>
    <sheet name="хром вал_почва  " sheetId="10" r:id="rId136"/>
    <sheet name="хром подвижные формы_почва " sheetId="9" r:id="rId137"/>
    <sheet name="цинк вал_почва  " sheetId="8" r:id="rId138"/>
    <sheet name="цинк подвижные формы_почва " sheetId="7" r:id="rId139"/>
    <sheet name="молибден_почва" sheetId="6" r:id="rId140"/>
    <sheet name="Административные" sheetId="5" r:id="rId141"/>
    <sheet name="Накладные раходы" sheetId="4" r:id="rId142"/>
    <sheet name="консультации" sheetId="1" r:id="rId143"/>
  </sheets>
  <calcPr calcId="125725"/>
</workbook>
</file>

<file path=xl/calcChain.xml><?xml version="1.0" encoding="utf-8"?>
<calcChain xmlns="http://schemas.openxmlformats.org/spreadsheetml/2006/main">
  <c r="F16" i="146"/>
  <c r="F15"/>
  <c r="F12"/>
  <c r="F14" s="1"/>
  <c r="F17" s="1"/>
  <c r="F16" i="145"/>
  <c r="F15"/>
  <c r="F12"/>
  <c r="F14" s="1"/>
  <c r="F17" s="1"/>
  <c r="F16" i="144"/>
  <c r="F15"/>
  <c r="F12"/>
  <c r="F14" s="1"/>
  <c r="F17" s="1"/>
  <c r="F19" i="1"/>
  <c r="F18"/>
  <c r="F17"/>
  <c r="F14"/>
  <c r="F16" s="1"/>
  <c r="F16" i="143"/>
  <c r="F15"/>
  <c r="F12"/>
  <c r="F14" s="1"/>
  <c r="F17" s="1"/>
  <c r="F17" i="118"/>
  <c r="F17" i="92"/>
  <c r="F17" i="91"/>
  <c r="F17" i="89"/>
  <c r="F17" i="88"/>
  <c r="F17" i="87"/>
  <c r="F17" i="75"/>
  <c r="F14" i="47" l="1"/>
  <c r="F17"/>
  <c r="F14" i="32" l="1"/>
  <c r="F17"/>
  <c r="F17" i="22"/>
  <c r="F16" i="142" l="1"/>
  <c r="F15"/>
  <c r="F12"/>
  <c r="F14" s="1"/>
  <c r="F17" s="1"/>
  <c r="F16" i="141"/>
  <c r="F15"/>
  <c r="F12"/>
  <c r="F14" s="1"/>
  <c r="F17" s="1"/>
  <c r="F16" i="140"/>
  <c r="F15"/>
  <c r="F12"/>
  <c r="F14" s="1"/>
  <c r="F17" s="1"/>
  <c r="F16" i="139"/>
  <c r="F15"/>
  <c r="F12"/>
  <c r="F14" s="1"/>
  <c r="F17" s="1"/>
  <c r="F16" i="138"/>
  <c r="F15"/>
  <c r="F12"/>
  <c r="F14" s="1"/>
  <c r="F17" s="1"/>
  <c r="F16" i="137"/>
  <c r="F15"/>
  <c r="F12"/>
  <c r="F14" s="1"/>
  <c r="F17" s="1"/>
  <c r="F16" i="136"/>
  <c r="F15"/>
  <c r="F12"/>
  <c r="F14" s="1"/>
  <c r="F17" s="1"/>
  <c r="F16" i="135"/>
  <c r="F15"/>
  <c r="F12"/>
  <c r="F14" s="1"/>
  <c r="F17" s="1"/>
  <c r="F16" i="134"/>
  <c r="F15"/>
  <c r="F12"/>
  <c r="F14" s="1"/>
  <c r="F17" s="1"/>
  <c r="F16" i="133"/>
  <c r="F15"/>
  <c r="F12"/>
  <c r="F14" s="1"/>
  <c r="F17" s="1"/>
  <c r="F16" i="132"/>
  <c r="F15"/>
  <c r="F12"/>
  <c r="F14" s="1"/>
  <c r="F17" s="1"/>
  <c r="F16" i="131"/>
  <c r="F15"/>
  <c r="F12"/>
  <c r="F14" s="1"/>
  <c r="F17" s="1"/>
  <c r="F16" i="130"/>
  <c r="F15"/>
  <c r="F12"/>
  <c r="F14" s="1"/>
  <c r="F17" s="1"/>
  <c r="F16" i="129"/>
  <c r="F15"/>
  <c r="F12"/>
  <c r="F14" s="1"/>
  <c r="F17" s="1"/>
  <c r="F16" i="127"/>
  <c r="F15"/>
  <c r="F12"/>
  <c r="F14" s="1"/>
  <c r="F16" i="126" l="1"/>
  <c r="F15"/>
  <c r="F12"/>
  <c r="F14" s="1"/>
  <c r="F17" s="1"/>
  <c r="F16" i="125"/>
  <c r="F15"/>
  <c r="F12"/>
  <c r="F14" s="1"/>
  <c r="F17" s="1"/>
  <c r="F16" i="124"/>
  <c r="F15"/>
  <c r="F12"/>
  <c r="F14" s="1"/>
  <c r="F17" s="1"/>
  <c r="F16" i="123"/>
  <c r="F15"/>
  <c r="F12"/>
  <c r="F14" s="1"/>
  <c r="F17" s="1"/>
  <c r="F16" i="122"/>
  <c r="F15"/>
  <c r="F12"/>
  <c r="F14" s="1"/>
  <c r="F17" s="1"/>
  <c r="F16" i="121"/>
  <c r="F15"/>
  <c r="F12"/>
  <c r="F14" s="1"/>
  <c r="F17" s="1"/>
  <c r="F16" i="120"/>
  <c r="F15"/>
  <c r="F12"/>
  <c r="F14" s="1"/>
  <c r="F17" s="1"/>
  <c r="F16" i="119"/>
  <c r="F15"/>
  <c r="F12"/>
  <c r="F14" s="1"/>
  <c r="F17" s="1"/>
  <c r="F16" i="118"/>
  <c r="F15"/>
  <c r="F12"/>
  <c r="F14" s="1"/>
  <c r="F16" i="117"/>
  <c r="F15"/>
  <c r="F12"/>
  <c r="F14" s="1"/>
  <c r="F17" s="1"/>
  <c r="F16" i="116"/>
  <c r="F15"/>
  <c r="F12"/>
  <c r="F14" s="1"/>
  <c r="F17" s="1"/>
  <c r="F16" i="115"/>
  <c r="F15"/>
  <c r="F12"/>
  <c r="F14" s="1"/>
  <c r="F17" s="1"/>
  <c r="F16" i="114"/>
  <c r="F15"/>
  <c r="F12"/>
  <c r="F14" s="1"/>
  <c r="F17" s="1"/>
  <c r="F16" i="113"/>
  <c r="F15"/>
  <c r="F12"/>
  <c r="F14" s="1"/>
  <c r="F17" s="1"/>
  <c r="F16" i="112"/>
  <c r="F15"/>
  <c r="F12"/>
  <c r="F14" s="1"/>
  <c r="F17" s="1"/>
  <c r="F16" i="111"/>
  <c r="F15"/>
  <c r="F12"/>
  <c r="F14" s="1"/>
  <c r="F17" s="1"/>
  <c r="F16" i="110"/>
  <c r="F15"/>
  <c r="F12"/>
  <c r="F14" s="1"/>
  <c r="F17" s="1"/>
  <c r="F16" i="109"/>
  <c r="F15"/>
  <c r="F12"/>
  <c r="F14" s="1"/>
  <c r="F17" s="1"/>
  <c r="F16" i="108"/>
  <c r="F15"/>
  <c r="F12"/>
  <c r="F14" s="1"/>
  <c r="F17" s="1"/>
  <c r="F16" i="107"/>
  <c r="F15"/>
  <c r="F12"/>
  <c r="F14" s="1"/>
  <c r="F17" s="1"/>
  <c r="F16" i="106"/>
  <c r="F15"/>
  <c r="F12"/>
  <c r="F14" s="1"/>
  <c r="F17" s="1"/>
  <c r="F16" i="105"/>
  <c r="F15"/>
  <c r="F12"/>
  <c r="F14" s="1"/>
  <c r="F17" s="1"/>
  <c r="F16" i="104"/>
  <c r="F15"/>
  <c r="F12"/>
  <c r="F14" s="1"/>
  <c r="F17" s="1"/>
  <c r="F16" i="103"/>
  <c r="F15"/>
  <c r="F12"/>
  <c r="F14" s="1"/>
  <c r="F17" s="1"/>
  <c r="F16" i="102"/>
  <c r="F15"/>
  <c r="F12"/>
  <c r="F14" s="1"/>
  <c r="F17" s="1"/>
  <c r="F16" i="101"/>
  <c r="F15"/>
  <c r="F12"/>
  <c r="F14" s="1"/>
  <c r="F17" s="1"/>
  <c r="F16" i="100"/>
  <c r="F15"/>
  <c r="F12"/>
  <c r="F14" s="1"/>
  <c r="F17" s="1"/>
  <c r="F16" i="99"/>
  <c r="F15"/>
  <c r="F12"/>
  <c r="F14" s="1"/>
  <c r="F17" s="1"/>
  <c r="F16" i="98"/>
  <c r="F15"/>
  <c r="F12"/>
  <c r="F14" s="1"/>
  <c r="F17" s="1"/>
  <c r="F16" i="97"/>
  <c r="F15"/>
  <c r="F12"/>
  <c r="F14" s="1"/>
  <c r="F17" s="1"/>
  <c r="F16" i="96"/>
  <c r="F15"/>
  <c r="F12"/>
  <c r="F14" s="1"/>
  <c r="F17" s="1"/>
  <c r="F16" i="95"/>
  <c r="F15"/>
  <c r="F12"/>
  <c r="F14" s="1"/>
  <c r="F17" s="1"/>
  <c r="F16" i="94"/>
  <c r="F15"/>
  <c r="F12"/>
  <c r="F14" s="1"/>
  <c r="F17" s="1"/>
  <c r="F16" i="93" l="1"/>
  <c r="F15"/>
  <c r="F12"/>
  <c r="F14" s="1"/>
  <c r="F17" s="1"/>
  <c r="F16" i="48"/>
  <c r="F15"/>
  <c r="F12"/>
  <c r="F14" s="1"/>
  <c r="F17" s="1"/>
  <c r="F12" i="92"/>
  <c r="F14"/>
  <c r="F12" i="91"/>
  <c r="F14" s="1"/>
  <c r="F16" i="90"/>
  <c r="F15"/>
  <c r="F12"/>
  <c r="F14" s="1"/>
  <c r="F12" i="89"/>
  <c r="F14" s="1"/>
  <c r="F12" i="88"/>
  <c r="F14" s="1"/>
  <c r="F12" i="87"/>
  <c r="F14" s="1"/>
  <c r="F16" i="86"/>
  <c r="F15"/>
  <c r="F12"/>
  <c r="F14" s="1"/>
  <c r="F17" s="1"/>
  <c r="F16" i="85"/>
  <c r="F15"/>
  <c r="F12"/>
  <c r="F14" s="1"/>
  <c r="F17" s="1"/>
  <c r="F16" i="84"/>
  <c r="F15"/>
  <c r="F12"/>
  <c r="F14" s="1"/>
  <c r="F17" s="1"/>
  <c r="F16" i="83"/>
  <c r="F15"/>
  <c r="F12"/>
  <c r="F14" s="1"/>
  <c r="F17" s="1"/>
  <c r="F16" i="82"/>
  <c r="F15"/>
  <c r="F12"/>
  <c r="F14" s="1"/>
  <c r="F17" s="1"/>
  <c r="F16" i="81"/>
  <c r="F15"/>
  <c r="F12"/>
  <c r="F14" s="1"/>
  <c r="F17" s="1"/>
  <c r="F16" i="80"/>
  <c r="F15"/>
  <c r="F12"/>
  <c r="F14" s="1"/>
  <c r="F17" s="1"/>
  <c r="F16" i="79"/>
  <c r="F15"/>
  <c r="F12"/>
  <c r="F14" s="1"/>
  <c r="F17" s="1"/>
  <c r="F16" i="78"/>
  <c r="F15"/>
  <c r="F12"/>
  <c r="F14" s="1"/>
  <c r="F17" s="1"/>
  <c r="F16" i="77"/>
  <c r="F15"/>
  <c r="F12"/>
  <c r="F14" s="1"/>
  <c r="F17" s="1"/>
  <c r="F16" i="76"/>
  <c r="F15"/>
  <c r="F12"/>
  <c r="F14" s="1"/>
  <c r="F17" s="1"/>
  <c r="F16" i="75"/>
  <c r="F15"/>
  <c r="F12"/>
  <c r="F14" s="1"/>
  <c r="F16" i="74"/>
  <c r="F15"/>
  <c r="F12"/>
  <c r="F14" s="1"/>
  <c r="F17" s="1"/>
  <c r="F16" i="73"/>
  <c r="F15"/>
  <c r="F12"/>
  <c r="F14" s="1"/>
  <c r="F17" s="1"/>
  <c r="F16" i="72"/>
  <c r="F15"/>
  <c r="F12"/>
  <c r="F14" s="1"/>
  <c r="F17" s="1"/>
  <c r="F16" i="71"/>
  <c r="F15"/>
  <c r="F12"/>
  <c r="F14" s="1"/>
  <c r="F17" s="1"/>
  <c r="F16" i="70"/>
  <c r="F15"/>
  <c r="F12"/>
  <c r="F14" s="1"/>
  <c r="F17" s="1"/>
  <c r="F16" i="69"/>
  <c r="F15"/>
  <c r="F12"/>
  <c r="F14" s="1"/>
  <c r="F17" s="1"/>
  <c r="F16" i="68"/>
  <c r="F15"/>
  <c r="F12"/>
  <c r="F14" s="1"/>
  <c r="F17" s="1"/>
  <c r="F16" i="67"/>
  <c r="F15"/>
  <c r="F12"/>
  <c r="F14" s="1"/>
  <c r="F17" s="1"/>
  <c r="F16" i="66"/>
  <c r="F15"/>
  <c r="F12"/>
  <c r="F14" s="1"/>
  <c r="F17" s="1"/>
  <c r="F16" i="65"/>
  <c r="F15"/>
  <c r="F12"/>
  <c r="F14" s="1"/>
  <c r="F17" s="1"/>
  <c r="F16" i="64"/>
  <c r="F15"/>
  <c r="F12"/>
  <c r="F14" s="1"/>
  <c r="F17" s="1"/>
  <c r="F16" i="63"/>
  <c r="F15"/>
  <c r="F12"/>
  <c r="F14" s="1"/>
  <c r="F17" s="1"/>
  <c r="F16" i="62"/>
  <c r="F15"/>
  <c r="F12"/>
  <c r="F14" s="1"/>
  <c r="F17" s="1"/>
  <c r="F16" i="61"/>
  <c r="F15"/>
  <c r="F12"/>
  <c r="F14" s="1"/>
  <c r="F17" s="1"/>
  <c r="F16" i="60"/>
  <c r="F15"/>
  <c r="F12"/>
  <c r="F14" s="1"/>
  <c r="F17" s="1"/>
  <c r="F16" i="59"/>
  <c r="F15"/>
  <c r="F12"/>
  <c r="F14" s="1"/>
  <c r="F17" s="1"/>
  <c r="F16" i="58"/>
  <c r="F15"/>
  <c r="F12"/>
  <c r="F14" s="1"/>
  <c r="F17" s="1"/>
  <c r="F16" i="57"/>
  <c r="F15"/>
  <c r="F12"/>
  <c r="F14" s="1"/>
  <c r="F17" s="1"/>
  <c r="F16" i="56"/>
  <c r="F15"/>
  <c r="F12"/>
  <c r="F14" s="1"/>
  <c r="F17" s="1"/>
  <c r="F16" i="55"/>
  <c r="F15"/>
  <c r="F12"/>
  <c r="F14" s="1"/>
  <c r="F17" s="1"/>
  <c r="F16" i="54"/>
  <c r="F15"/>
  <c r="F12"/>
  <c r="F14" s="1"/>
  <c r="F17" s="1"/>
  <c r="F16" i="53"/>
  <c r="F15"/>
  <c r="F12"/>
  <c r="F14" s="1"/>
  <c r="F17" s="1"/>
  <c r="F16" i="52"/>
  <c r="F15"/>
  <c r="F12"/>
  <c r="F14" s="1"/>
  <c r="F17" s="1"/>
  <c r="F16" i="51"/>
  <c r="F15"/>
  <c r="F12"/>
  <c r="F14" s="1"/>
  <c r="F17" s="1"/>
  <c r="F16" i="50"/>
  <c r="F15"/>
  <c r="F12"/>
  <c r="F14" s="1"/>
  <c r="F17" s="1"/>
  <c r="F16" i="49"/>
  <c r="F15"/>
  <c r="F12"/>
  <c r="F14" s="1"/>
  <c r="F17" s="1"/>
  <c r="F16" i="47"/>
  <c r="F15"/>
  <c r="F12"/>
  <c r="F16" i="46"/>
  <c r="F15"/>
  <c r="F12"/>
  <c r="F14" s="1"/>
  <c r="F17" s="1"/>
  <c r="F16" i="45"/>
  <c r="F15"/>
  <c r="F12"/>
  <c r="F14" s="1"/>
  <c r="F17" s="1"/>
  <c r="F16" i="44"/>
  <c r="F15"/>
  <c r="F12"/>
  <c r="F14" s="1"/>
  <c r="F17" s="1"/>
  <c r="F16" i="43"/>
  <c r="F15"/>
  <c r="F12"/>
  <c r="F14" s="1"/>
  <c r="F17" s="1"/>
  <c r="F16" i="42"/>
  <c r="F15"/>
  <c r="F12"/>
  <c r="F14" s="1"/>
  <c r="F17" s="1"/>
  <c r="F16" i="41" l="1"/>
  <c r="F15"/>
  <c r="F12"/>
  <c r="F14" s="1"/>
  <c r="F17" s="1"/>
  <c r="F16" i="40"/>
  <c r="F15"/>
  <c r="F12"/>
  <c r="F14" s="1"/>
  <c r="F17" s="1"/>
  <c r="F16" i="39"/>
  <c r="F15"/>
  <c r="F12"/>
  <c r="F14" s="1"/>
  <c r="F17" s="1"/>
  <c r="F16" i="38"/>
  <c r="F15"/>
  <c r="F12"/>
  <c r="F14" s="1"/>
  <c r="F17" s="1"/>
  <c r="F16" i="37"/>
  <c r="F15"/>
  <c r="F12"/>
  <c r="F14" s="1"/>
  <c r="F17" s="1"/>
  <c r="F16" i="36"/>
  <c r="F15"/>
  <c r="F12"/>
  <c r="F14" s="1"/>
  <c r="F17" s="1"/>
  <c r="F16" i="35"/>
  <c r="F15"/>
  <c r="F12"/>
  <c r="F14" s="1"/>
  <c r="F17" s="1"/>
  <c r="F16" i="34"/>
  <c r="F15"/>
  <c r="F12"/>
  <c r="F14" s="1"/>
  <c r="F17" s="1"/>
  <c r="F16" i="33" l="1"/>
  <c r="F15"/>
  <c r="F12"/>
  <c r="F14" s="1"/>
  <c r="F17" s="1"/>
  <c r="F16" i="32"/>
  <c r="F15"/>
  <c r="F12"/>
  <c r="F12" i="29"/>
  <c r="F14" s="1"/>
  <c r="F17" s="1"/>
  <c r="F16" i="31"/>
  <c r="F15"/>
  <c r="F12"/>
  <c r="F14" s="1"/>
  <c r="F17" s="1"/>
  <c r="F16" i="30"/>
  <c r="F15"/>
  <c r="F12"/>
  <c r="F14" s="1"/>
  <c r="F17" s="1"/>
  <c r="F16" i="29"/>
  <c r="F15"/>
  <c r="F16" i="28"/>
  <c r="F15"/>
  <c r="F12"/>
  <c r="F14" s="1"/>
  <c r="F17" s="1"/>
  <c r="F16" i="27"/>
  <c r="F15"/>
  <c r="F12"/>
  <c r="F14" s="1"/>
  <c r="F17" s="1"/>
  <c r="F16" i="26"/>
  <c r="F15"/>
  <c r="F12"/>
  <c r="F14" s="1"/>
  <c r="F17" s="1"/>
  <c r="F16" i="25"/>
  <c r="F15"/>
  <c r="F12"/>
  <c r="F14" s="1"/>
  <c r="F17" s="1"/>
  <c r="F16" i="24"/>
  <c r="F15"/>
  <c r="F12"/>
  <c r="F14" s="1"/>
  <c r="F17" s="1"/>
  <c r="F16" i="23"/>
  <c r="F15"/>
  <c r="F12"/>
  <c r="F14" s="1"/>
  <c r="F17" s="1"/>
  <c r="F16" i="22"/>
  <c r="F15"/>
  <c r="F12"/>
  <c r="F14" s="1"/>
  <c r="F16" i="21"/>
  <c r="F15"/>
  <c r="F12"/>
  <c r="F14" s="1"/>
  <c r="F17" s="1"/>
  <c r="F16" i="20"/>
  <c r="F15"/>
  <c r="F12"/>
  <c r="F14" s="1"/>
  <c r="F17" s="1"/>
  <c r="F16" i="19"/>
  <c r="F15"/>
  <c r="F12"/>
  <c r="F14" s="1"/>
  <c r="F17" s="1"/>
  <c r="F16" i="18"/>
  <c r="F15"/>
  <c r="F12"/>
  <c r="F14" s="1"/>
  <c r="F17" s="1"/>
  <c r="F16" i="17"/>
  <c r="F15"/>
  <c r="F12"/>
  <c r="F14" s="1"/>
  <c r="F17" s="1"/>
  <c r="F16" i="16"/>
  <c r="F15"/>
  <c r="F12"/>
  <c r="F14" s="1"/>
  <c r="F17" s="1"/>
  <c r="F17" i="15"/>
  <c r="F16"/>
  <c r="F13"/>
  <c r="F15" s="1"/>
  <c r="F18" s="1"/>
  <c r="F16" i="14"/>
  <c r="F15"/>
  <c r="F12"/>
  <c r="F14" s="1"/>
  <c r="F17" s="1"/>
  <c r="F16" i="13"/>
  <c r="F15"/>
  <c r="F12"/>
  <c r="F14" s="1"/>
  <c r="F17" s="1"/>
  <c r="F16" i="12"/>
  <c r="F15"/>
  <c r="F12"/>
  <c r="F14" s="1"/>
  <c r="F17" s="1"/>
  <c r="F16" i="11"/>
  <c r="F15"/>
  <c r="F12"/>
  <c r="F14" s="1"/>
  <c r="F17" s="1"/>
  <c r="F16" i="10"/>
  <c r="F15"/>
  <c r="F12"/>
  <c r="F14" s="1"/>
  <c r="F17" s="1"/>
  <c r="F16" i="9"/>
  <c r="F15"/>
  <c r="F12"/>
  <c r="F14" s="1"/>
  <c r="F17" s="1"/>
  <c r="F16" i="8"/>
  <c r="F15"/>
  <c r="F12"/>
  <c r="F14" s="1"/>
  <c r="F17" s="1"/>
  <c r="F16" i="7"/>
  <c r="F15"/>
  <c r="F12"/>
  <c r="F14" s="1"/>
  <c r="F17" s="1"/>
  <c r="F16" i="6" l="1"/>
  <c r="F15"/>
  <c r="F12"/>
  <c r="F14" s="1"/>
  <c r="F17" s="1"/>
  <c r="D13" i="5"/>
  <c r="F13" s="1"/>
  <c r="F12"/>
  <c r="F12" i="4"/>
  <c r="F13"/>
  <c r="F14"/>
  <c r="F15"/>
  <c r="F16"/>
  <c r="F17"/>
  <c r="F18"/>
  <c r="F19"/>
  <c r="F20"/>
  <c r="F21"/>
  <c r="F22"/>
  <c r="F23"/>
  <c r="F24"/>
  <c r="F25"/>
  <c r="F26"/>
  <c r="F27"/>
  <c r="D11" i="5" l="1"/>
  <c r="F11" s="1"/>
  <c r="F15" s="1"/>
  <c r="D28" i="4"/>
  <c r="D11" l="1"/>
  <c r="F11" s="1"/>
  <c r="F30" s="1"/>
  <c r="F28"/>
</calcChain>
</file>

<file path=xl/sharedStrings.xml><?xml version="1.0" encoding="utf-8"?>
<sst xmlns="http://schemas.openxmlformats.org/spreadsheetml/2006/main" count="3870" uniqueCount="474">
  <si>
    <t>№ п\п</t>
  </si>
  <si>
    <t>Наименование затрат</t>
  </si>
  <si>
    <t>%</t>
  </si>
  <si>
    <t>Сумма, грн</t>
  </si>
  <si>
    <t>Расходы на оплату труда</t>
  </si>
  <si>
    <t>Начисления на фонд оплаты труда</t>
  </si>
  <si>
    <t>Накладные расходы</t>
  </si>
  <si>
    <t>Административные расходы</t>
  </si>
  <si>
    <t>Расчет</t>
  </si>
  <si>
    <t>п.1+п.2+п.3</t>
  </si>
  <si>
    <t>п.4+п.5+п.6</t>
  </si>
  <si>
    <t>п.1*0,363</t>
  </si>
  <si>
    <t>Начальник отдела бухгалтерского учета и отчетности</t>
  </si>
  <si>
    <t>М.М.Федотенкова</t>
  </si>
  <si>
    <t>УТВЕРЖДАЮ</t>
  </si>
  <si>
    <t xml:space="preserve"> ________________А.А.Захаренко</t>
  </si>
  <si>
    <t>М.П.</t>
  </si>
  <si>
    <t>И.о.начальника Главного управления экологии и природных ресурсов Донецкой Народной Республики</t>
  </si>
  <si>
    <t>Сырье и основные материалы</t>
  </si>
  <si>
    <t>Итого прямые расходы</t>
  </si>
  <si>
    <t>Расчет накладных расходов</t>
  </si>
  <si>
    <t>Накладные расходы в т.ч.</t>
  </si>
  <si>
    <t>коммунальные расходы</t>
  </si>
  <si>
    <t>Всего на 4 мес.</t>
  </si>
  <si>
    <t>Приобретение канцелярских принадлежностей</t>
  </si>
  <si>
    <t>Приобретение и изготовление журналов, бланков и др.</t>
  </si>
  <si>
    <t>Приобретение бумаги</t>
  </si>
  <si>
    <t>Приобретение конвертов, марок</t>
  </si>
  <si>
    <t>Приобретение бытовой химии</t>
  </si>
  <si>
    <t>Приобретение ГСМ и автозапчастей</t>
  </si>
  <si>
    <t>Приобретение хозяйственного инвентаря, инструментов</t>
  </si>
  <si>
    <t>Приобретение комплектующих для компьютерной и копировальной техники</t>
  </si>
  <si>
    <t>Приобретение электротоваров</t>
  </si>
  <si>
    <t>Приобретение и изготовление одежды</t>
  </si>
  <si>
    <t>Приобретение специального оборудования и инвентаря</t>
  </si>
  <si>
    <t>Приобретение строительных материалов</t>
  </si>
  <si>
    <t>Приобретение аптечек, средств медицинского назначения</t>
  </si>
  <si>
    <t>Оплата услуг, кроме коммунальных</t>
  </si>
  <si>
    <t>Оплата труда вспомогательного персонала</t>
  </si>
  <si>
    <t>Начисления на ФОТ впомагательного персонала 36,3%</t>
  </si>
  <si>
    <t xml:space="preserve">Расчет </t>
  </si>
  <si>
    <t>п.1/4мес.</t>
  </si>
  <si>
    <t>сметная (или расчетная) ставку накладных расходов</t>
  </si>
  <si>
    <t>п.1/2</t>
  </si>
  <si>
    <t>ФОТ специалистов</t>
  </si>
  <si>
    <t>п.1*0,94</t>
  </si>
  <si>
    <t>Расчет административных расходов</t>
  </si>
  <si>
    <t>Административные расходы в т.ч.</t>
  </si>
  <si>
    <t>Оплата труда административного персонала</t>
  </si>
  <si>
    <t>сметная (или расчетная) ставка административных расходов</t>
  </si>
  <si>
    <t>п.1*0,36</t>
  </si>
  <si>
    <t>Калькуляция себестоимости консультационных услуг в области охраны окружающей природной среды из расчета 1 часа консультации</t>
  </si>
  <si>
    <t xml:space="preserve">Итого себестоимость </t>
  </si>
  <si>
    <t>Сумма , грн</t>
  </si>
  <si>
    <t>Калькуляция себестоимости проведения определения молибдена в отобранной пробе почвы</t>
  </si>
  <si>
    <t>Калькуляция себестоимости проведения определения цинка (подвижные формы) в отобранной пробе почвы</t>
  </si>
  <si>
    <t>Калькуляция себестоимости проведения определения цинка (валовое содержание) в отобранной пробе почвы</t>
  </si>
  <si>
    <t>Калькуляция себестоимости проведения определения хрома (подвижные формы) в отобранной пробе почвы</t>
  </si>
  <si>
    <t>Калькуляция себестоимости проведения определения хрома (валовое содержание) в отобранной пробе почвы</t>
  </si>
  <si>
    <t>Калькуляция себестоимости проведения определения свинца (подвижные формы) в отобранной пробе почвы</t>
  </si>
  <si>
    <t>Калькуляция себестоимости проведения определения свинеца (валовое содержание) в отобранной пробе почвы</t>
  </si>
  <si>
    <t>Калькуляция себестоимости проведения определения ртути (валовое содержание) в отобранной пробе почвы</t>
  </si>
  <si>
    <t>Калькуляция себестоимости проведения определения никеля (подвижные формы) в отобранной пробе почвы</t>
  </si>
  <si>
    <t>Калькуляция себестоимости проведения определения никеля (валовое содержание) в отобранной пробе почвы</t>
  </si>
  <si>
    <t>Калькуляция себестоимости проведения определения меди (подвижные формы) в отобранной пробе почвы</t>
  </si>
  <si>
    <t>Калькуляция себестоимости проведения определения меди (валовое содержание) в отобранной пробе почвы</t>
  </si>
  <si>
    <t>Калькуляция себестоимости проведения определения мышьяка (валовое содержание) в отобранной пробе почвы</t>
  </si>
  <si>
    <t>Калькуляция себестоимости проведения определения марганца (обменный) в отобранной пробе почвы</t>
  </si>
  <si>
    <t>ГОСТ 26486-85 Почвы. Определение обменного марганца методами ЦИНАО. Атомно-абсорбционное определение обменного марганца</t>
  </si>
  <si>
    <t>Калькуляция себестоимости проведения определения марганца (подвижные формы) в отобранной пробе почвы</t>
  </si>
  <si>
    <t>Калькуляция себестоимости проведения определения марганца (валовое содержание) в отобранной пробе почвы</t>
  </si>
  <si>
    <t>Калькуляция себестоимости проведения определения кобальт (подвижные формы) в отобранной пробе почвы</t>
  </si>
  <si>
    <t>Калькуляция себестоимости проведения определения кобальта (валовое содержание) в отобранной пробе почвы</t>
  </si>
  <si>
    <t>Калькуляция себестоимости проведения определения кадмия (валовое содержание) в отобранной пробе почвы</t>
  </si>
  <si>
    <t>Калькуляция себестоимости проведения определения кадмий (подвижные формы) в отобранной пробе почвы</t>
  </si>
  <si>
    <t>Калькуляция себестоимости проведения определения железа (подвижные формы) в отобранной пробе почвы</t>
  </si>
  <si>
    <t>ГОСТ 27395-87 Почвы. Метод определения подвижных соединений двух- и трёхвалентного железа по Веригиной-Аринушкиной</t>
  </si>
  <si>
    <t>Калькуляция себестоимости проведения определения водородного показателя рН (солевая вытяжка) в отобранной пробе почвы</t>
  </si>
  <si>
    <t>ГОСТ 26483-85 Почвы. Приготовление солевой вытяжки и определение ее рН по методу ЦИНАО</t>
  </si>
  <si>
    <t>Калькуляция себестоимости проведения определения влажности (%) в отобранной пробе почвы</t>
  </si>
  <si>
    <t>Калькуляция себестоимости проведения определения водородного показателя рН (водная вытяжка) в отобранной пробе почвы</t>
  </si>
  <si>
    <t>ГОСТ 26423-85 Почвы. Методы определения удельной электрической проводимости, рН и плотного остатка водной вытяжки</t>
  </si>
  <si>
    <t>Калькуляция себестоимости проведения определения ванадия (валовое содержание) в отобранной пробе почвы</t>
  </si>
  <si>
    <t>главный специалист -2чел.; 3 час (5000грн/167 часов*3 час*2 чел)</t>
  </si>
  <si>
    <t>главный специалист -2чел.; 1,5 час (5000грн/167 часов*1,5 час*2 чел)</t>
  </si>
  <si>
    <t>главный специалист -1чел.; 1,5 час (5000грн/167 часов*1,5 час*1 чел)</t>
  </si>
  <si>
    <t>главный специалист -1чел.; 3 час (5000грн/167 часов*3 час*1 чел)</t>
  </si>
  <si>
    <t>Калькуляция себестоимости проведения определения неполярных углеводородов (нефтепродукты) в отобранной пробе почвы</t>
  </si>
  <si>
    <t>Калькуляция себестоимости проведения определения бензола в отобранной пробе почвы</t>
  </si>
  <si>
    <t>Калькуляция себестоимости проведения определения фенолов летучих в отобранной пробе почвы</t>
  </si>
  <si>
    <t>Калькуляция себестоимости проведения определения толуола в отобранной пробе почвы</t>
  </si>
  <si>
    <t>Калькуляция себестоимости проведения определения орто-, мета-, пара-ксилолы в отобранной пробе почвы</t>
  </si>
  <si>
    <t>Калькуляция себестоимости проведения определения сульфатов в пересчете на сульфаты в отобранной пробе почвы</t>
  </si>
  <si>
    <t>Калькуляция себестоимости проведения определения нитратов в отобранной пробе почвы</t>
  </si>
  <si>
    <t>главный специалист -1чел.; 3 час (5000грн/167 часов*3час*1 чел)</t>
  </si>
  <si>
    <t>Калькуляция себестоимости проведения определения аммония (обменный), в пересчете на аммоний в отобранной пробе почвы</t>
  </si>
  <si>
    <t>главный специалист -1чел.; 3 часа (5000грн/167 часов*3 час*1 чел)</t>
  </si>
  <si>
    <t>главный специалист -1чел.; 1час (5000грн/167 часов*1час*1 чел)</t>
  </si>
  <si>
    <t>Калькуляция себестоимости проведения определения бензола в отобранной пробе воды</t>
  </si>
  <si>
    <t>главный специалист -1чел.; 4 час (5000грн/167 часов*4час*1 чел)</t>
  </si>
  <si>
    <t xml:space="preserve">МВВ 081/12-0818-12 Води зворотні, поверхневі, підземні.Методика виконання вимірювань масової концентрації бензолу методом газової хроматографії
</t>
  </si>
  <si>
    <t>Калькуляция себестоимости проведения определения аммония (азот аммонийный) в отобранной пробе воды</t>
  </si>
  <si>
    <t>главный специалист -1чел.; 2 час (5000грн/167 часов*2час*1 чел)</t>
  </si>
  <si>
    <t>Калькуляция себестоимости проведения определения АПАВ в пробе воды</t>
  </si>
  <si>
    <t>Калькуляция себестоимости проведения определения биохимического поглощения кислорода в пробе воды</t>
  </si>
  <si>
    <t>Калькуляция себестоимости проведения определения ванадия в отобранной пробе воды</t>
  </si>
  <si>
    <t>Ванадий .Б. Электротермическая атомизация [6], с.51</t>
  </si>
  <si>
    <t>Калькуляция себестоимости проведения определения водного показателя , единица pH в отобранной пробе воды</t>
  </si>
  <si>
    <t>главный специалист -1чел.; 1 час (5000грн/167 часов*1час*1 чел)</t>
  </si>
  <si>
    <t>Калькуляция себестоимости проведения определения гидрокарбонатов в отобранной пробе воды</t>
  </si>
  <si>
    <t>РД52.24.24-86 Методика выполнения измерений массовой концентрации гидрокарбонатных ионов в пробах природных поверхностных вод суши методом потенциаметрического титрования</t>
  </si>
  <si>
    <t>Калькуляция себестоимости проведения определения жиров и масел в отобранной пробе воды</t>
  </si>
  <si>
    <t>Калькуляция себестоимости проведения определения жесткости в отобранной пробе воды</t>
  </si>
  <si>
    <t xml:space="preserve">Комплексонометрическое определение[2], с.297
</t>
  </si>
  <si>
    <t>Калькуляция себестоимости проведения определения взвешенных веществ в отобранной пробе воды</t>
  </si>
  <si>
    <t>Калькуляция себестоимости проведения определения железа в отобранной пробе воды</t>
  </si>
  <si>
    <t>Калькуляция себестоимости проведения определения запаха в отобранной пробе воды</t>
  </si>
  <si>
    <t>Запах[3], с.21</t>
  </si>
  <si>
    <t>Калькуляция себестоимости проведения определения кадмия в отобранной пробе воды</t>
  </si>
  <si>
    <t>Калькуляция себестоимости проведения определения кальция в отобранной пробе воды</t>
  </si>
  <si>
    <t>Калькуляция себестоимости проведения определения растворенного кислорода в отобранной пробе воды</t>
  </si>
  <si>
    <t>Калькуляция себестоимости проведения определения кобальта в отобранной пробе воды</t>
  </si>
  <si>
    <t>Калькуляция себестоимости проведения определения цветности в отобранной пробе воды</t>
  </si>
  <si>
    <t xml:space="preserve">МВВ 081/12-0020-01Поверхневі води. Методика виконання вимірювань кольоровості фотометричним методом
</t>
  </si>
  <si>
    <t>Калькуляция себестоимости проведения определения цвета в отобранной пробе воды</t>
  </si>
  <si>
    <t xml:space="preserve">Визуальное определение цвета [2], с.1146
</t>
  </si>
  <si>
    <t>Калькуляция себестоимости проведения определения магния в отобранной пробе воды</t>
  </si>
  <si>
    <t>Калькуляция себестоимости проведения определения марганца в отобранной пробе воды</t>
  </si>
  <si>
    <t>главный специалист -1чел.; 3 час (5000грн/167 часов*3час*1чел)</t>
  </si>
  <si>
    <t>главный специалист -1чел.; 4 час (5000грн/167 часов*4час*1чел)</t>
  </si>
  <si>
    <t>Калькуляция себестоимости проведения определения меди в отобранной пробе воды</t>
  </si>
  <si>
    <t>Калькуляция себестоимости проведения определения мышьяка в отобранной пробе воды</t>
  </si>
  <si>
    <t xml:space="preserve">Мышьяк.Б.  Электротермическая атомизация в графитовом атомизаторе[6], с.87
</t>
  </si>
  <si>
    <t>Калькуляция себестоимости проведения определения нефтепродуктов в отобранной пробе воды</t>
  </si>
  <si>
    <t xml:space="preserve">Определения с ИК-спектрофотометрическим окончанием[2], с.559
</t>
  </si>
  <si>
    <t>Калькуляция себестоимости проведения определения никеля в отобранной пробе воды</t>
  </si>
  <si>
    <t>главный специалист -1чел.; 2 час (5000грн/167 часов*2час*1чел)</t>
  </si>
  <si>
    <t>Калькуляция себестоимости проведения определения нитритов в отобранной пробе воды</t>
  </si>
  <si>
    <t>Калькуляция себестоимости проведения определения прозрачности в отобранной пробе воды</t>
  </si>
  <si>
    <t xml:space="preserve">Определение с  помощью шрифта [2], с.752
</t>
  </si>
  <si>
    <t>Калькуляция себестоимости проведения определения роданидов в отобранной пробе воды</t>
  </si>
  <si>
    <t>Калькуляция себестоимости проведения определения ртути в отобранной пробе воды</t>
  </si>
  <si>
    <t>Калькуляция себестоимости проведения определения свинца в отобранной пробе воды</t>
  </si>
  <si>
    <t>Калькуляция себестоимости проведения определения сульфатов в отобранной пробе воды</t>
  </si>
  <si>
    <t>Калькуляция себестоимости проведения определения сульфидов в отобранной пробе воды</t>
  </si>
  <si>
    <t>Калькуляция себестоимости проведения определения сухого остатка в отобранной пробе воды</t>
  </si>
  <si>
    <t>Калькуляция себестоимости проведения определения температуры в отобранной пробе воды</t>
  </si>
  <si>
    <t>Калькуляция себестоимости проведения определения фенолов в отобранной пробе воды</t>
  </si>
  <si>
    <t>Калькуляция себестоимости проведения определения фосфатов в отобранной пробе воды</t>
  </si>
  <si>
    <t>Калькуляция себестоимости проведения определения ХПК (химическое потребление кислорода) в отобранной пробе воды</t>
  </si>
  <si>
    <t>Калькуляция себестоимости проведения определения хлоридов в отобранной пробе воды</t>
  </si>
  <si>
    <t>Калькуляция себестоимости проведения определения хрома (ІІI) и  (VI) в отобранной пробе воды</t>
  </si>
  <si>
    <t>Калькуляция себестоимости проведения определения хрома (общий) в отобранной пробе воды</t>
  </si>
  <si>
    <t>Калькуляция себестоимости проведения определения цинка в отобранной пробе воды</t>
  </si>
  <si>
    <t>Калькуляция себестоимости проведения определения цианидов в отобранной пробе воды</t>
  </si>
  <si>
    <t>Калькуляция себестоимости проведения определения формальдегидов в отобранной пробе воды</t>
  </si>
  <si>
    <t>Калькуляция себестоимости проведения определения сероводорода в отобранной пробе воды</t>
  </si>
  <si>
    <t>главный специалист -2чел.; 2 час (5000грн/167 часов*2час*2 чел)</t>
  </si>
  <si>
    <t xml:space="preserve">Калькуляция себестоимости отбора пробы воды </t>
  </si>
  <si>
    <t>Калькуляция себестоимости отбора пробы  выбросов 
загрязняющих веществ от стационарных источников (одна объединенная проба (более 9 точк. проб)</t>
  </si>
  <si>
    <t>главный специалист -2чел.; 1,6 час (5000грн/167 часов*1,6час*2 чел)</t>
  </si>
  <si>
    <t>главный специалист -1чел.; 2,5 час (5000грн/167 часов*2,5час*1 чел)</t>
  </si>
  <si>
    <t>главный специалист -2чел.; 1,5 час (5000грн/167 часов*1,5час*2чел)</t>
  </si>
  <si>
    <t>главный специалист -1чел.; 1,5 час (5000грн/167 часов*1,5час*1 чел)</t>
  </si>
  <si>
    <t>главный специалист -2чел.; 4 час (5000грн/167 часов*4час*2 чел)</t>
  </si>
  <si>
    <t>Калькуляция себестоимости проведения определения оксида азотав отобранной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</si>
  <si>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акролеина отобранной пробе выбросов загрязняющих веществ в атмосферный воздух от стационарных источников</t>
  </si>
  <si>
    <t>Методика фотоколориметрического определения акролеина, [3] , с.106</t>
  </si>
  <si>
    <t>Методика определения концентраций алюминия атомно-абсорбционным методом при массовой доле в пыли 0,4-3,3 %, [1]с.177</t>
  </si>
  <si>
    <t>Калькуляция себестоимости проведения определения оксида алюминия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</si>
  <si>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аммиака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</si>
  <si>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ацетона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</si>
  <si>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бензина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</si>
  <si>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бутанола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</si>
  <si>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бензола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</si>
  <si>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бутанона-2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</si>
  <si>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бутилацетата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</si>
  <si>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ванадия и его соединений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</si>
  <si>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водорода фтористого (фтороводород) и газоподобных соединений фтора в пробе выбросов загрязняющих веществ в атмосферный воздух от стационарных источников</t>
  </si>
  <si>
    <t>Методика определения суммарной концентрации углеводородов методом газожидкостной хроматографии [1],c.107</t>
  </si>
  <si>
    <t>Методика колориметрического определения бензина, керосина, уайт-спирита, [3], с.61</t>
  </si>
  <si>
    <t>Калькуляция себестоимости проведения определения этанола в пробе выбросов загрязняющих веществ в атмосферный воздух от стационарных источников</t>
  </si>
  <si>
    <t>Калькуляция себестоимости определения аэродинамических параметров (характеристик) газопылевых потоков</t>
  </si>
  <si>
    <t>Калькуляция себестоимости проведения определения этилоцетата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</si>
  <si>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железа и его соединений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</si>
  <si>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изобутанола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</si>
  <si>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изопропанола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</si>
  <si>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кадмия и его соединений в пробе выбросов загрязняющих веществ в атмосферный воздух от стационарных источников</t>
  </si>
  <si>
    <t>Методика определения концентрации кальция атомно-абсорбционным методом при массовой доле в пыли 2-14 %,[1]c.190</t>
  </si>
  <si>
    <t>Калькуляция себестоимости проведения определения кальция и его соединений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</si>
  <si>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кобальта и его соединений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</si>
  <si>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ксилола 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</si>
  <si>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щелочей едких (в пересчете на гидроксид натрия) в пробе выбросов загрязняющих веществ в атмосферный воздух от стационарных источников</t>
  </si>
  <si>
    <t>Определение аэрозоля едких щелочей,[33] c.85</t>
  </si>
  <si>
    <t>Калькуляция себестоимости проведения определения магния и его соединений в пробе выбросов загрязняющих веществ в атмосферный воздух от стационарных источников</t>
  </si>
  <si>
    <t>Методика определения концентрации магния атомно-абсорбционным методом при массовой доле в пыли 0,1-20 %,[1]c.188</t>
  </si>
  <si>
    <t>Калькуляция себестоимости проведения определения масляного аэрозоля в пробе выбросов загрязняющих веществ в атмосферный воздух от стационарных источников</t>
  </si>
  <si>
    <t>Определение аэрозоля индустриальных масел,[33]с.94</t>
  </si>
  <si>
    <t>Калькуляция себестоимости проведения определения меди и ее соединений (в пересчете на медь)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</si>
  <si>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никеля и его соединения (в пересчете на никель)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</si>
  <si>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олова и его соединения (в пересчете на олово) в пробе выбросов загрязняющих веществ в атмосферный воздух от стационарных источников</t>
  </si>
  <si>
    <t>Методика фотоколориметрического определения ацетальдегида  [3], с.91</t>
  </si>
  <si>
    <t>Калькуляция себестоимости проведения определения уксусной кислоты в пробе выбросов загрязняющих веществ в атмосферный воздух от стационарных источников</t>
  </si>
  <si>
    <t>Определение уксусной кислоты,[33],c.83 (Методика фотоколориметрического определения уксусной кислоты,[3],c.58)</t>
  </si>
  <si>
    <t>Калькуляция себестоимости проведения определения ртути 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</si>
  <si>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стирола в пробе выбросов загрязняющих веществ в атмосферный воздух от стационарных источников</t>
  </si>
  <si>
    <t xml:space="preserve">Методика фотоколориметрического определения стирола [3], с.97. </t>
  </si>
  <si>
    <t>главный специалист -2чел.; 3 час (5000грн/167 часов*3час*2 чел)</t>
  </si>
  <si>
    <t>Калькуляция себестоимости определения концентрации загрязняющих веществ в выбросах 
 от передвижных  источников экспресс методом  (газоанализатор)</t>
  </si>
  <si>
    <t>главный специалист -2чел.; 6 ,5 час (5000грн/167 часов*6,5 час*2 чел)</t>
  </si>
  <si>
    <t>Калькуляция себестоимости определения концентрации загрязняющих веществ в выбросах 
 от стационарных источниках экспресс методом  (газоанализатор)</t>
  </si>
  <si>
    <t>Калькуляция себестоимости проведения определения керосина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</si>
  <si>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углеводородов алифатических С1 - С8, ароматических С6- С8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</si>
  <si>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уксусного альдегида (ацетальдегид)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</si>
  <si>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свинца и его соединений (в пересчете на свинец)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</si>
  <si>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диоксида серы в пробе выбросов загрязняющих веществ в атмосферный воздух от стационарных источников</t>
  </si>
  <si>
    <t xml:space="preserve">Методика выполнения измерений массовой доли диоксида серы в пылегазовых промышленных потоках, [19]
</t>
  </si>
  <si>
    <t>Калькуляция себестоимости проведения определения сероводорода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</si>
  <si>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серной кислоты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</si>
  <si>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тетрахлорэтилена 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</si>
  <si>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толуола 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</si>
  <si>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уайт-спирита в пробе выбросов загрязняющих веществ в атмосферный воздух от стационарных источников</t>
  </si>
  <si>
    <t>Методика колориметрического определения бензина, керосина, уайт-спирита,[3],с.61</t>
  </si>
  <si>
    <t>Калькуляция себестоимости проведения определения фенола  в пробе выбросов загрязняющих веществ в атмосферный воздух от стационарных источников</t>
  </si>
  <si>
    <t>Методика газохроматографического определения концентрации фенола в промышленных выбросах,[1],с.234</t>
  </si>
  <si>
    <t>Калькуляция себестоимости проведения определения формальдегида в пробе выбросов загрязняющих веществ в атмосферный воздух от стационарных источников</t>
  </si>
  <si>
    <t xml:space="preserve">Методика фотоколориметрического определения формальдегида,[3],с.88 </t>
  </si>
  <si>
    <t>Калькуляция себестоимости проведения определения фтора  в пробе выбросов загрязняющих веществ в атмосферный воздух от стационарных источников</t>
  </si>
  <si>
    <t>Методика определения концентрации хрома атомно-абсорбцион ным ме тодом при массовой доле в пыли от 0.04 до 20 %, [1],с.155</t>
  </si>
  <si>
    <t>Калькуляция себестоимости проведения определения хрома (YI)  и его соединений (в пересчете на:а) хром;б) оксид хрома (VІ)) 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</si>
  <si>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хромбензола  в пробе выбросов загрязняющих веществ в атмосферный воздух от стационарных источников</t>
  </si>
  <si>
    <t>Калькуляция себестоимости проведения определения цинка и  его соединений (в пересчете на цинк )  в пробе выбросов загрязняющих веществ в атмосферный воздух от стационарных источников</t>
  </si>
  <si>
    <t>главный специалист -1чел.; 1,3 час (5000грн/167 часов*1,3час*1 чел)</t>
  </si>
  <si>
    <t>главный специалист -1чел.; 1,9 час (5000грн/167 часов*1,9час*1 чел)</t>
  </si>
  <si>
    <t>главный специалист -1чел.; 2,4 час (5000грн/167 часов*2,4час*1 чел)</t>
  </si>
  <si>
    <t>Калькуляция себестоимости проведения определения веществ в виде взвешенных твердых частиц в пробе выбросов загрязняющих веществ в атмосферный воздух от стационарных источников</t>
  </si>
  <si>
    <t>Приложение 3.1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</si>
  <si>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3.138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</si>
  <si>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</si>
  <si>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</si>
  <si>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</si>
  <si>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</si>
  <si>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</si>
  <si>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</si>
  <si>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</si>
  <si>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</si>
  <si>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</si>
  <si>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</si>
  <si>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</si>
  <si>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</si>
  <si>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</si>
  <si>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</si>
  <si>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</si>
  <si>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</si>
  <si>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</si>
  <si>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</si>
  <si>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3.20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</si>
  <si>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3.21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</si>
  <si>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3.22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</si>
  <si>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3.24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</si>
  <si>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3.23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</si>
  <si>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3.25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</si>
  <si>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3.26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</si>
  <si>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3.27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</si>
  <si>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3.28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</si>
  <si>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3.29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</si>
  <si>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3.31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</si>
  <si>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3.32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</si>
  <si>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3.33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</si>
  <si>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3.34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</si>
  <si>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3.35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</si>
  <si>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3.36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</si>
  <si>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3.37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</si>
  <si>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3.38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</si>
  <si>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3.39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</si>
  <si>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3.40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</si>
  <si>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3.41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</si>
  <si>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3.42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</si>
  <si>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3.43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</si>
  <si>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3.44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</si>
  <si>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3.45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</si>
  <si>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3.46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</si>
  <si>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3.47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</si>
  <si>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3.48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</si>
  <si>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3.49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</si>
  <si>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3.50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</si>
  <si>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3.51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</si>
  <si>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3.52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</si>
  <si>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3.53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</si>
  <si>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3.54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</si>
  <si>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3.55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</si>
  <si>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3.56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</si>
  <si>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3.57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</si>
  <si>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3.58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</si>
  <si>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3.59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</si>
  <si>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3.60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</si>
  <si>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3.61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</si>
  <si>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3.62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</si>
  <si>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3.63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</si>
  <si>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3.64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</si>
  <si>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3.65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</si>
  <si>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3.66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</si>
  <si>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3.67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</si>
  <si>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3.68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</si>
  <si>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3.69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</si>
  <si>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3.70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</si>
  <si>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3.71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</si>
  <si>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3.72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</si>
  <si>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3.74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</si>
  <si>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3.73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</si>
  <si>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3.75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</si>
  <si>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3.79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</si>
  <si>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3.76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</si>
  <si>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3.77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</si>
  <si>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3.78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</si>
  <si>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3.80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</si>
  <si>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3.81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</si>
  <si>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3.82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</si>
  <si>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3.83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</si>
  <si>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Калькуляция себестоимости отбора пробы  выбросов 
загрязняющих веществ от стационарных источников (одна объединенная проба (1- 9 точк. проб)</t>
  </si>
  <si>
    <t>Приложение 3.84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</si>
  <si>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3.85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</si>
  <si>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3.86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</si>
  <si>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3.88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</si>
  <si>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3.89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</si>
  <si>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3.90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</si>
  <si>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3.91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</si>
  <si>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3.92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</si>
  <si>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3.93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</si>
  <si>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3.94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</si>
  <si>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3.95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</si>
  <si>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3.96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</si>
  <si>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3.97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</si>
  <si>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3.98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</si>
  <si>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3.99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</si>
  <si>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3.100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</si>
  <si>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3.101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</si>
  <si>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3.102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</si>
  <si>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3.103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</si>
  <si>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3.104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</si>
  <si>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3.105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</si>
  <si>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3.106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</si>
  <si>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3.107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</si>
  <si>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3.108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</si>
  <si>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3.109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</si>
  <si>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3.110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</si>
  <si>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3.112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</si>
  <si>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3.113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</si>
  <si>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3.114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</si>
  <si>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3.116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</si>
  <si>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3.117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</si>
  <si>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3.118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</si>
  <si>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3.119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</si>
  <si>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3.120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</si>
  <si>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3.121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</si>
  <si>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3.122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</si>
  <si>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3.123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</si>
  <si>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3.124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</si>
  <si>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3.125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</si>
  <si>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3.126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</si>
  <si>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3.127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</si>
  <si>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3.128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</si>
  <si>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3.129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</si>
  <si>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3.130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</si>
  <si>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3.131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</si>
  <si>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3.132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</si>
  <si>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3.133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</si>
  <si>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3.134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</si>
  <si>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3.135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</si>
  <si>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3.136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</si>
  <si>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3.137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</si>
  <si>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Калькуляция себестоимости проведения определения водорода хлористого (хлороводород)  в пробе выбросов загрязняющих веществ в атмосферный воздух от стационарных источников</t>
  </si>
  <si>
    <t>Приложение 3.115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</si>
  <si>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Калькуляция себестоимости проведения определения марганеца и его соединения (в пересчете на марганец) в пробе выбросов загрязняющих веществ в атмосферный воздух от стационарных источников</t>
  </si>
  <si>
    <t>Приложение 3.139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</si>
  <si>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Приложение 3.140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</si>
  <si>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главный специалист -1чел.; 1 час (5000грн/167 часов*1 час*1 чел)</t>
  </si>
  <si>
    <t>Калькуляция себестоимости проведения расчета фоновых концентраций загрязняющих веществ в атосферном воздухе</t>
  </si>
  <si>
    <t>главный специалист -1чел.; 5 дней; 4 час (5000грн/167 часов*4час*5 дней*1 чел)</t>
  </si>
  <si>
    <t>бумага, заправка картриджа</t>
  </si>
  <si>
    <t>МВИ 081/12-0013-01 Почвы. Методика выполнения измерений массовой доли цинка методом атомно-абсорбционной спектрофотометрии</t>
  </si>
  <si>
    <t>МВИ 081/12-0787-11 Почвы. Методика выполнения измерений массовой доли подвижных форм свинца, меди, цинка, кадмия, хрома, кобальта, марганца из одной вытяжке атомно-абсорбционным методом (лучевая атомизация)</t>
  </si>
  <si>
    <t xml:space="preserve">МВИ 081/12-0012-01 Почвы. Методика выполнения измерений массовой доли хрома методом атомно-абсорбционной спектрофотометрии </t>
  </si>
  <si>
    <t xml:space="preserve">МВИ 081/12-0009-01 Почвы. Методика выполнения измерений массовой доли свинца методом атомно-абсорбционной спектрофотометрии </t>
  </si>
  <si>
    <t xml:space="preserve">МВИ 081/12-0291-06 Почвы. Методика выполнения измерений массовой доли ртути атомно-абсорбционным методом </t>
  </si>
  <si>
    <t>Калькуляция себестоимости проведения определения олова (валовое содержание) в отобранной пробе почвы</t>
  </si>
  <si>
    <t>МВИ 081/12-0339-06 Почвы. Методика выполнения измерений массовой доли ртути атомно-абсорбционным методом</t>
  </si>
  <si>
    <t xml:space="preserve">МВИ 081/12-0117-03 Почвы. Методика выполнения измерений массовой доли подвижных форм никеля атомно-абсорбционным методом </t>
  </si>
  <si>
    <t xml:space="preserve">МВИ 081/12-0003-01 Почвы. Методика выполнения измерений массовой доли никеля методом атомно-абсорбционной спектрофотометрии </t>
  </si>
  <si>
    <t>МВИ 081/12-0578-08 Почвы. Методика выполнения измерений массовой доли мышьяка атомно-абсорбционным методом</t>
  </si>
  <si>
    <t xml:space="preserve">МВИ 081/12-0011-01 Почвы. Методика выполнения измерений массовой доли марганца методом атомно-абсорбционной спектрофотометрии </t>
  </si>
  <si>
    <t>МВИ 081/12-0401-07 Почвы. Методика выполнения измерений массовой доли кобальта атомно-абсорбционным методом</t>
  </si>
  <si>
    <t>МВИ 081/12-0010-01 Почвы. Методика выполнения измерений массовой доли кадмия методом атомно-абсорбционной спектрофотометрии</t>
  </si>
  <si>
    <t>МВИ 081/12-0785-11 Методика выполнения измерений влажности методом высушивания до постоянной массы</t>
  </si>
  <si>
    <t>МВИ 081/12-0338-06 Почвы. Методика выполнения измерений массовой доли ванадия атомно-абсорбционным методом</t>
  </si>
  <si>
    <t>МВИ 081/12-0116-03 Почвы. Методика выполнения измерений массовой доли нефтепродуктов гравиметрическим методом</t>
  </si>
  <si>
    <t>Калькуляция себестоимости проведения определения органических вещества, которые экстрагируются петролейным эфиром (минеральные и растительные масла, растительные и животные жиры, мыла, смолы, тяжёлые углеводороды) в отобранной пробе почвы</t>
  </si>
  <si>
    <t>МВИ 081/12-0721-10 Почвы. Методика выполнения измерений массовой доли органических веществ, экстрагируемых петролейним эфиром (минеральных и растительных масел, растительных и животных жиров, мыл, смол, тяжелых углеводородов и тому подобное), гравиметрическим методом</t>
  </si>
  <si>
    <t>МВИ 081/12-0457-07 Почвы. Методика выполнения измерений массовой доли бензола методом газовой хроматографии</t>
  </si>
  <si>
    <t>МВИ 081/12-0722-10 Почвы. Методика выполнения измерений массовой доли летучих фенолов фотоколориметрическим методом</t>
  </si>
  <si>
    <t>Приложение 3.30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</si>
  <si>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>МВИ 081/12-0458-07 Почвы. Методика выполнения измерений массовой доли толуола методом газовой хроматографии</t>
  </si>
  <si>
    <t>МВИ 081/12-0456-07 Почвы. Методика выполнения измерений массовой доли орто-, мета-, пара-ксилолов методом газовой хроматографии</t>
  </si>
  <si>
    <t>МВИ 081/12-0575-08 Почвы. Методика выполнения измерений массовой доли сульфатов гравиметрическим методом</t>
  </si>
  <si>
    <t>Калькуляция себестоимости проведения определения хлоридов в пересчете на сульфаты в отобранной пробе почвы</t>
  </si>
  <si>
    <t>МВИ 081/12-0822-12 Почвы. Методика выполнения измерений массовой доли хлоридов методом титрометрическим</t>
  </si>
  <si>
    <t>МВИ 081/12-0727-10 Почвы. Методика выполнения измерений массовой доли обменного аммония фотоколориметрическим методом</t>
  </si>
  <si>
    <t>МВИ 081/12-0723-10 Почвы. Методика выполнения измерений массовой доли нитратов фотоколориметрическим методом</t>
  </si>
  <si>
    <t xml:space="preserve">МВИ 081/12-0106-03 Поверхностные, подземные и сточные воды. Методика выполнения измерений массовой концентрации аммоний-ионов фотоколориметрическим методом
</t>
  </si>
  <si>
    <t>Калькуляция себестоимости алюминия в отобранной пробе воды</t>
  </si>
  <si>
    <t xml:space="preserve">МВИ № 081/12-0650-092 Поверхностные, подземные и сточные воды. Методика выполнения измерений массовой концентрации алюминия атомно-абсорбционным методом (электротермическая атомизация)
</t>
  </si>
  <si>
    <t>КНД 211.1.4.017-95  Методика экстракционно-фотометрического определения анионных поверхностно-активных веществ (АПАВ) с метиленовым голубым в природных и сточных водах</t>
  </si>
  <si>
    <t>МВИ 081/12-0310-06 Поверхностные, подземные и сточные воды. Методика определения биохимического потребления кислорода после п дней (БСК) с помощью оксиметра</t>
  </si>
  <si>
    <t xml:space="preserve">МВИ 081/12-0317-06 Поверхностные, подземные и сточные воды. Методика выполнения измерений водородного показателя (pH) электрометрическим методом
</t>
  </si>
  <si>
    <t xml:space="preserve">МВИ № 081/12-0646-09 Поверхностные, подземные и сточные воды. Методика выполнения измерений массовой концентрации жиров и масел гравиметрическим методом
</t>
  </si>
  <si>
    <t>КНД 211.1.4.039-95 Методика гравиметрического определения взвешенных (суспендированных) веществ в природных и сточных водах</t>
  </si>
  <si>
    <t>МВИ 081/12-0455-07 Воды обратные, поверхностные, подземные. Методика выполнения измерений массовой концентрации кадмия атомно-абсорбционным методом</t>
  </si>
  <si>
    <t xml:space="preserve">МВИ 081/12-0006-01 Поверхностные и очищенные сточные воды. Методика выполнения измерений массовой концентрации кальция и магния титрометричним методом
</t>
  </si>
  <si>
    <t>МВИ 081/12-0008-01 Поверхностные и очищенные сточные воды. Методика выполнения измерений массовой концентрации растворенного кислорода методом йодометрического титрования по Винклеру</t>
  </si>
  <si>
    <t xml:space="preserve">МВИ 081/12-0824-12 Воды обратные, поверхностные, подземные. Методика выполнения измерений массовой концентрации кадмия атомно-абсорбционным методом (электротермическая атомизация)
</t>
  </si>
  <si>
    <t xml:space="preserve">МВИ 081/12-0006-01 Поверхностные и очищенные сточные воды. Методика выполнения измерений массовой концентрации кальция и магния титрометрическим методом
</t>
  </si>
  <si>
    <t xml:space="preserve">МВИ 081/12-0416-07 Воды обратные, поверхностные, подземные. Методика выполнения измерений массовой концентрации марганца атомно-абсорбционным методом (лучевая атомизация)
</t>
  </si>
  <si>
    <t>МВИ 081/12-0454-07 Воды обратные, поверхностные, подземные. Методика выполнения измерений массовой концентрации меди атомно-абсорбционным методом (электротермическая атомизация)</t>
  </si>
  <si>
    <t xml:space="preserve">МВИ 081/12-0823-12 Воды обратные, поверхностные, подземные. Методика выполнения измерений массовой концентрации никеля атомно-абсорбционным методом (электротермическая атомизация)
</t>
  </si>
  <si>
    <t>Калькуляция себестоимости проведения определения нитратов в отобранной пробе воды</t>
  </si>
  <si>
    <t xml:space="preserve">МВИ  081/12-0651-09 Воды обратные, поверхностные, подземные. Методика выполнения измерений массовой концентрации нитрат-ионов фотоколориметрическим методом
</t>
  </si>
  <si>
    <t xml:space="preserve">КНД 211.1.4.023-95 Методика фотометрического определения нитрит-ионов с реактивом Грисса в поверхностных и очищенных сточных водах
</t>
  </si>
  <si>
    <t xml:space="preserve">МВИ 081/12-0313-06 Воды обратные, поверхностные, подземные. Методика выполнения измерений массовой концентрации роданидов фотоколориметрическим методом
</t>
  </si>
  <si>
    <t xml:space="preserve">МВИ 081/12-0823-12 Вода Ртуть. Определение по методу холодного пара [6],  с.102
</t>
  </si>
  <si>
    <t xml:space="preserve">МВИ 081/12-0452-07 Воды обратные, поверхностные, подземные. Методика выполнения измерений массовой концентрации свинца атомно-абсорбционным методом (электротермическая атомизация)
</t>
  </si>
  <si>
    <t xml:space="preserve">МВИ 081/12-0007-01 Поверхностные и очищенные сточные воды. Методика выполнения измерений массовой концентрации сульфатов гравиметрическим методом
</t>
  </si>
  <si>
    <t xml:space="preserve">МВИ 081/12-0315-06 Воды обратные, поверхностные, подземные. Методика выполнения измерений массовой концентрации сероводорода (сульфидов)
</t>
  </si>
  <si>
    <t xml:space="preserve">МВИ 081/12-0109-03 Поверхностные, подземные и обратные воды. Методика выполнения измерений массовой концентрации сухого остатка (растворенных веществ) гравиметрическим методом
</t>
  </si>
  <si>
    <t xml:space="preserve">МВИ 081/12-0311-06 Поверхностные, подземные и обратные воды. Методика выполнения измерений температуры
</t>
  </si>
  <si>
    <t xml:space="preserve">МВИ 081/12-0119-03 Поверхностные, подземные и обратные воды. Методика выполнения измерений массовой концентрации летучих с паром фенолов с использованием 4-аминоантипирина 
</t>
  </si>
  <si>
    <t xml:space="preserve">МВИ 081/12-0005-01 Поверхностные и очищенные сточные воды. Методика выполнения измерений массовой концентрации растворенных ортофосфатов фотометрическим методом
</t>
  </si>
  <si>
    <t xml:space="preserve">КНД 211.1.4.021-95 Методика определения химического потребления кислорода (ХПК) в поверхностных и сточных водах
</t>
  </si>
  <si>
    <t>КНД 211.1.4.0.37-95 Методика меркуромертического определения хлоридов в поверхностных и сточных водах</t>
  </si>
  <si>
    <t xml:space="preserve">МВИ 081/12-0114-03 Поверхностные, подземные и обратные воды. Методика выполнения измерений массовой концентрации хрома общего, хрома (VI) и хрома (III) экстракционно-фотоколориметрическим методом с дифенилкарбазидом
</t>
  </si>
  <si>
    <t xml:space="preserve">МВИ 081/12-0114-03 Поверхностные, подземные и обратные воды. Методика выполнения измерений  МВИ № 081/12-0652-09 Воды обратные, поверхностные, подземные. Методика выполнения измерений массовой концентрации хрома атомно-абсорбционным методом (электротермическая атомизация)
</t>
  </si>
  <si>
    <t xml:space="preserve">МВИ 081/12-0413-07 Воды обратные, поверхностные, подземные. Методика выполнения измерений массовой концентрации цинка атомно-абсорбционным методом 
</t>
  </si>
  <si>
    <t xml:space="preserve">МВИ 081/12-0314-06 Поверхностные, подземные и обратные воды. Методика выполнения измерений массовой концентрации цианидов фотоколориметрическим методом
</t>
  </si>
  <si>
    <t xml:space="preserve">МВИ 081/12-0174-05 Поверхностные, подземные и обратные воды. Методика выполнения измерений массовой концентрации формальдегида фотоколориметрическим методом
</t>
  </si>
  <si>
    <t xml:space="preserve">МВИ 081/12-0315-06 Поверхностные, подземные и обратные воды. Методика выполнения измерений массовой концентрации сероводорода (сульфидов)
</t>
  </si>
  <si>
    <t xml:space="preserve">Калькуляция себестоимости отбора пробы почвы </t>
  </si>
  <si>
    <t>Приложение 3.87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</si>
  <si>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 xml:space="preserve">МВХ 08.316-2001 Газопылевые выбросы промышленные. Методика выполнения измерений массовой концентрации оксидов азота в пересчете на диоксид азота с реактивом Гриса-Илосвая в организованных выбросах промышленных стационарных источников загрязнения атмосферного воздуха </t>
  </si>
  <si>
    <t>МВХ 08.314-2001 Газопылевые выбросы промышленные. Методика выполнения измерений массовой концентрации аммиака в организованных выбросах промышленных стационарных источников загрязнения атмосферного воздуха</t>
  </si>
  <si>
    <t>МВИ № 081/12-0296-06 Газопылевые выбросы промышленные. Методика выполнения измерений массовой концентрации летучих органических соединений в организованных выбросах стационарных источников методом газовой хроматографии</t>
  </si>
  <si>
    <t>Методика колориметрического определения бензина, керосина, уайт-спирита, [3]с.61</t>
  </si>
  <si>
    <t xml:space="preserve">МВИ 081/12-0818-12 Воды сточные, поверхностные, подземные. Методика выполнения измерений массовой концентрации бензола методом газовой хроматографии
</t>
  </si>
  <si>
    <t>МВИ 081/12-0408-07 Газопылевые выбросы промышленные. Методика выполнения измерений массовой концентрации ванадия в организованных выбросах стационарных источников атомно-абсорбционным методом</t>
  </si>
  <si>
    <t>МВИ № 08/12-0170-05 Газопылевые выбросы. Методика выполнения измерений массовой концентрации фтора и его пароподобных и газообразных соединений в пересчете на фтористый водород в организованных выбросах стационарных источников фотоколориметрическим методом</t>
  </si>
  <si>
    <t>МВИ 081/12-0409-07 Газопылевые выбросы промышленные. Методика выполнения измерений массовой концентрации железа в организованных выбросах стационарных источников атомно-абсорбционным методом</t>
  </si>
  <si>
    <t>МВИ № 081/12-0444-07 Газопылевые выбросы промышленные. Методика выполнения измерений массовой концентрации кадмия в организованных выбросах стационарных источников атомно-абсорбционным методом</t>
  </si>
  <si>
    <t>МВИ 081/12-0445-07 Газопылевые выбросы промышленные. Методика выполнения измерений массовой концентрации кадмия в организованных выбросах стационарных источников атомно-абсорбционным методом</t>
  </si>
  <si>
    <t>Приложение 3.111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</si>
  <si>
    <t xml:space="preserve">МВИ 081/12-0443-07 Газопылевые выбросы промышленные. Методика выполнения измерений массовой концентрации марганца в организованных выбросах стационарных источников атомно-абсорбционным методом
</t>
  </si>
  <si>
    <t>Измерение концентрации кобальта, никеля, меди, цинка, кадмия, свинца, железа,марганца, молибдена, олова, вольфрама, оксида ванадия и оксидов хрома [6 с.67
 Методика выполнения измерений массовой концентрации никеля в организованных выбросах стационарных источников атомно-абсорбционным методом</t>
  </si>
  <si>
    <t>МВИ №081/12-0161-05 Газопылевые выбросы промышленные. Методика выполнения измерений массовой концентрации веществ в виде суспендированных твердых частиц в организованных выбросах стационарных источников гравиметрическим методом</t>
  </si>
  <si>
    <t xml:space="preserve">МВИ № 081/12-0110-03 Газопылевые выбросы промышленные. Методика выполнения измерений массовой концентрации ртути и ее соединений в организованных выбросах стационарных источников атомно-абсорбционным методом
</t>
  </si>
  <si>
    <t>МВИ 081/12-0449-07 Газопылевые выбросы промышленные. Методика выполнения измерений массовой концентрации ртути и ее соединений в организованных выбросах стационарных источников атомно-абсорбционным методом</t>
  </si>
  <si>
    <t>МВИ №081/12-0171-05 Газопылевые выбросы промышленные. Методика выполнения измерений массовой концентрации сероводорода в организованных выбросах стационарных источников фотоколориметрическим методом</t>
  </si>
  <si>
    <t>МВИ №081/12-0179-05 Газопылевые выбросы промышленные. Методика выполнения измерений массовой концентрации сероводорода в организованных выбросах стационарных источников фотоколориметрическим методом</t>
  </si>
  <si>
    <t xml:space="preserve">МВИ № 081/12-0298-06 Газопылевые выбросы промышленные. Методика выполнения измерений массовой концентрации летучих галогенорганических соединений в организованных выбросах стационарных источников методом газовой хроматографии
</t>
  </si>
  <si>
    <t xml:space="preserve">МВИ № 081/12-0296-06 Газопылевые выбросы промышленные. Методика выполнения измерений массовой концентрации летучих галогенорганических соединений в организованных выбросах стационарных источников методом газовой хроматографии
</t>
  </si>
  <si>
    <t xml:space="preserve">МВИ 081/12-0020-01 Поверхностные воды. Методика выполнения измерений цветности фотометрическим методом
</t>
  </si>
  <si>
    <t>МВИ № 081/12-0450-07 Газопылевые выбросы промышленные. Методика выполнения измерений массовой концентрации хрома в организованных выбросах стационарных источников атомно-абсорбционным методом</t>
  </si>
  <si>
    <t>МВИ № 081/12-0817-12 Газопылевые выбросы промышленные. Методика выполнения измерений массовой концентрации хлорбензола в организованных выбросах стационарных источников методом газовой хроматографии</t>
  </si>
  <si>
    <t>МВИ 081/12-0451-07 Газопылевые выбросы промышленные. Методика выполнения измерений массовой концентрации цинка в организованных выбросах стационарных источников атомно-абсорбционным методом</t>
  </si>
  <si>
    <t xml:space="preserve">МВИ №081/12-0162-05 Газопылевые выбросы промышленные. Методика выполнения измерений массовой концентрации хлористого водорода в организованных выбросах стационарных источников турбодиметрическим методом </t>
  </si>
  <si>
    <t>МВИ 081/12-0446-07 Газопылевые выбросы промышленные. Методика выполнения измерений массовой концентрации марганца в организованных выбросах стационарных источников атомно-абсорбционным методом</t>
  </si>
  <si>
    <t>МВИ 081/12-0337-07 Почвы. Методика выполнения измерений массовой доли молибдена атомно-абсорбционным методом</t>
  </si>
  <si>
    <t>Приложение 3.141 к Временному Положению об оказании платных услуг, предоставляемых Главным управлением экологии и природных ресурсов Донецкой Народной Республики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</si>
</sst>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2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 applyAlignment="1">
      <alignment wrapText="1" shrinkToFi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4"/>
  <sheetViews>
    <sheetView tabSelected="1" topLeftCell="A16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6" width="9.7109375" customWidth="1"/>
    <col min="7" max="8" width="8.7109375" customWidth="1"/>
  </cols>
  <sheetData>
    <row r="1" spans="2:7" ht="56.45" customHeight="1">
      <c r="E1" s="31" t="s">
        <v>374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377</v>
      </c>
      <c r="C7" s="29"/>
      <c r="D7" s="29"/>
      <c r="E7" s="30"/>
      <c r="F7" s="30"/>
    </row>
    <row r="8" spans="2:7" s="1" customFormat="1" ht="37.15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69.599999999999994" customHeight="1">
      <c r="B11" s="3">
        <v>1</v>
      </c>
      <c r="C11" s="4" t="s">
        <v>4</v>
      </c>
      <c r="D11" s="3"/>
      <c r="E11" s="17" t="s">
        <v>378</v>
      </c>
      <c r="F11" s="3">
        <v>598.79999999999995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217.36439999999999</v>
      </c>
    </row>
    <row r="13" spans="2:7" s="1" customFormat="1" ht="25.15" customHeight="1">
      <c r="B13" s="3">
        <v>3</v>
      </c>
      <c r="C13" s="4" t="s">
        <v>18</v>
      </c>
      <c r="D13" s="3"/>
      <c r="E13" s="16" t="s">
        <v>379</v>
      </c>
      <c r="F13" s="18">
        <v>105.4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921.56439999999986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562.87199999999996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215.56799999999998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1700.0043999999998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27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H13" sqref="H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6.45" customHeight="1">
      <c r="E1" s="31" t="s">
        <v>364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122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108</v>
      </c>
      <c r="F11" s="3">
        <v>29.94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10.868220000000001</v>
      </c>
    </row>
    <row r="13" spans="2:7" s="1" customFormat="1" ht="70.5" customHeight="1">
      <c r="B13" s="3">
        <v>3</v>
      </c>
      <c r="C13" s="4" t="s">
        <v>18</v>
      </c>
      <c r="D13" s="3"/>
      <c r="E13" s="20" t="s">
        <v>466</v>
      </c>
      <c r="F13" s="18">
        <v>0.27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41.078220000000009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28.143599999999999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10.7784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80.000220000000013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B7" sqref="B7:F8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8" customHeight="1">
      <c r="E1" s="31" t="s">
        <v>276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105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38.1" customHeight="1">
      <c r="B13" s="3">
        <v>3</v>
      </c>
      <c r="C13" s="4" t="s">
        <v>18</v>
      </c>
      <c r="D13" s="3"/>
      <c r="E13" s="16" t="s">
        <v>106</v>
      </c>
      <c r="F13" s="18">
        <v>120.08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283.31288000000001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439.00088000000005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8.6" customHeight="1">
      <c r="E1" s="31" t="s">
        <v>275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104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161</v>
      </c>
      <c r="F11" s="3">
        <v>74.849999999999994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27.170549999999999</v>
      </c>
    </row>
    <row r="13" spans="2:7" s="1" customFormat="1" ht="108" customHeight="1">
      <c r="B13" s="3">
        <v>3</v>
      </c>
      <c r="C13" s="4" t="s">
        <v>18</v>
      </c>
      <c r="D13" s="3"/>
      <c r="E13" s="16" t="s">
        <v>412</v>
      </c>
      <c r="F13" s="18">
        <v>149.66999999999999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251.69054999999997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70.358999999999995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26.945999999999998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348.99554999999998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G13" sqref="G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" customHeight="1">
      <c r="E1" s="31" t="s">
        <v>274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103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29" customHeight="1">
      <c r="B13" s="3">
        <v>3</v>
      </c>
      <c r="C13" s="4" t="s">
        <v>18</v>
      </c>
      <c r="D13" s="3"/>
      <c r="E13" s="16" t="s">
        <v>411</v>
      </c>
      <c r="F13" s="18">
        <v>82.81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205.23465999999999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322.00065999999998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E14" sqref="E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1.15" customHeight="1">
      <c r="E1" s="31" t="s">
        <v>273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409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46.25" customHeight="1">
      <c r="B13" s="3">
        <v>3</v>
      </c>
      <c r="C13" s="4" t="s">
        <v>18</v>
      </c>
      <c r="D13" s="3"/>
      <c r="E13" s="16" t="s">
        <v>410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B1:G124"/>
  <sheetViews>
    <sheetView topLeftCell="A19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9" customHeight="1">
      <c r="E1" s="31" t="s">
        <v>272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101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163</v>
      </c>
      <c r="F11" s="3">
        <v>44.91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16.302329999999998</v>
      </c>
    </row>
    <row r="13" spans="2:7" s="1" customFormat="1" ht="120" customHeight="1">
      <c r="B13" s="3">
        <v>3</v>
      </c>
      <c r="C13" s="4" t="s">
        <v>18</v>
      </c>
      <c r="D13" s="3"/>
      <c r="E13" s="16" t="s">
        <v>408</v>
      </c>
      <c r="F13" s="18">
        <v>160.4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221.61232999999999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42.215399999999995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16.167599999999997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279.99532999999997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7.6" customHeight="1">
      <c r="E1" s="31" t="s">
        <v>270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95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08" customHeight="1">
      <c r="B13" s="3">
        <v>3</v>
      </c>
      <c r="C13" s="4" t="s">
        <v>18</v>
      </c>
      <c r="D13" s="3"/>
      <c r="E13" s="16" t="s">
        <v>406</v>
      </c>
      <c r="F13" s="18">
        <v>139.81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262.23465999999996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379.00065999999993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F15" sqref="F15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.6" customHeight="1">
      <c r="E1" s="31" t="s">
        <v>271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93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08" customHeight="1">
      <c r="B13" s="3">
        <v>3</v>
      </c>
      <c r="C13" s="4" t="s">
        <v>18</v>
      </c>
      <c r="D13" s="3"/>
      <c r="E13" s="16" t="s">
        <v>407</v>
      </c>
      <c r="F13" s="18">
        <v>66.81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189.23465999999999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306.00065999999998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" customHeight="1">
      <c r="E1" s="31" t="s">
        <v>269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404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85</v>
      </c>
      <c r="F11" s="3">
        <v>44.91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16.302329999999998</v>
      </c>
    </row>
    <row r="13" spans="2:7" s="1" customFormat="1" ht="108" customHeight="1">
      <c r="B13" s="3">
        <v>3</v>
      </c>
      <c r="C13" s="4" t="s">
        <v>18</v>
      </c>
      <c r="D13" s="3"/>
      <c r="E13" s="16" t="s">
        <v>405</v>
      </c>
      <c r="F13" s="18">
        <v>244.4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305.61232999999999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42.215399999999995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16.167599999999997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363.99532999999997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B1:G124"/>
  <sheetViews>
    <sheetView topLeftCell="A4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8.9" customHeight="1">
      <c r="E1" s="31" t="s">
        <v>268</v>
      </c>
      <c r="F1" s="35"/>
      <c r="G1" s="35"/>
    </row>
    <row r="2" spans="2:7" ht="23.45" customHeight="1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92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96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08" customHeight="1">
      <c r="B13" s="3">
        <v>3</v>
      </c>
      <c r="C13" s="4" t="s">
        <v>18</v>
      </c>
      <c r="D13" s="3"/>
      <c r="E13" s="16" t="s">
        <v>403</v>
      </c>
      <c r="F13" s="18">
        <v>35.81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158.23465999999999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275.00065999999998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B1:G124"/>
  <sheetViews>
    <sheetView topLeftCell="A19" workbookViewId="0">
      <selection activeCell="E17" sqref="E17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5.15" customHeight="1">
      <c r="E1" s="31" t="s">
        <v>267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91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85</v>
      </c>
      <c r="F11" s="3">
        <v>44.91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16.302329999999998</v>
      </c>
    </row>
    <row r="13" spans="2:7" s="1" customFormat="1" ht="108" customHeight="1">
      <c r="B13" s="3">
        <v>3</v>
      </c>
      <c r="C13" s="4" t="s">
        <v>18</v>
      </c>
      <c r="D13" s="3"/>
      <c r="E13" s="16" t="s">
        <v>402</v>
      </c>
      <c r="F13" s="18">
        <v>272.39999999999998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333.61232999999999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42.215399999999995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16.167599999999997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391.99532999999997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3.45" customHeight="1">
      <c r="E1" s="31" t="s">
        <v>363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223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66" customHeight="1">
      <c r="B13" s="3">
        <v>3</v>
      </c>
      <c r="C13" s="4" t="s">
        <v>18</v>
      </c>
      <c r="D13" s="3"/>
      <c r="E13" s="16" t="s">
        <v>224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C13" sqref="C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.6" customHeight="1">
      <c r="E1" s="31" t="s">
        <v>266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90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86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08" customHeight="1">
      <c r="B13" s="3">
        <v>3</v>
      </c>
      <c r="C13" s="4" t="s">
        <v>18</v>
      </c>
      <c r="D13" s="3"/>
      <c r="E13" s="16" t="s">
        <v>401</v>
      </c>
      <c r="F13" s="18">
        <v>113.81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236.23465999999999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353.00065999999998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" customHeight="1">
      <c r="E1" s="31" t="s">
        <v>400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89</v>
      </c>
      <c r="C7" s="29"/>
      <c r="D7" s="29"/>
      <c r="E7" s="30"/>
      <c r="F7" s="30"/>
    </row>
    <row r="8" spans="2:7" s="1" customFormat="1" ht="47.45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86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399</v>
      </c>
      <c r="F13" s="18">
        <v>113.81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236.23465999999999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353.00065999999998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3" customHeight="1">
      <c r="E1" s="34" t="s">
        <v>265</v>
      </c>
      <c r="F1" s="34"/>
      <c r="G1" s="34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88</v>
      </c>
      <c r="C7" s="29"/>
      <c r="D7" s="29"/>
      <c r="E7" s="30"/>
      <c r="F7" s="30"/>
    </row>
    <row r="8" spans="2:7" s="1" customFormat="1" ht="47.45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86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72.75" customHeight="1">
      <c r="B13" s="3">
        <v>3</v>
      </c>
      <c r="C13" s="4" t="s">
        <v>18</v>
      </c>
      <c r="D13" s="3"/>
      <c r="E13" s="16" t="s">
        <v>398</v>
      </c>
      <c r="F13" s="18">
        <v>113.81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236.23465999999999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353.00065999999998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G13" sqref="G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7.45" customHeight="1">
      <c r="E1" s="31" t="s">
        <v>264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396</v>
      </c>
      <c r="C7" s="29"/>
      <c r="D7" s="29"/>
      <c r="E7" s="30"/>
      <c r="F7" s="30"/>
    </row>
    <row r="8" spans="2:7" s="1" customFormat="1" ht="75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86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86.75" customHeight="1">
      <c r="B13" s="3">
        <v>3</v>
      </c>
      <c r="C13" s="4" t="s">
        <v>18</v>
      </c>
      <c r="D13" s="3"/>
      <c r="E13" s="16" t="s">
        <v>397</v>
      </c>
      <c r="F13" s="18">
        <v>43.81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166.23465999999999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283.00065999999998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8.6" customHeight="1">
      <c r="E1" s="31" t="s">
        <v>263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87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85</v>
      </c>
      <c r="F11" s="3">
        <v>44.91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16.302329999999998</v>
      </c>
    </row>
    <row r="13" spans="2:7" s="1" customFormat="1" ht="80.25" customHeight="1">
      <c r="B13" s="3">
        <v>3</v>
      </c>
      <c r="C13" s="4" t="s">
        <v>18</v>
      </c>
      <c r="D13" s="3"/>
      <c r="E13" s="16" t="s">
        <v>395</v>
      </c>
      <c r="F13" s="18">
        <v>178.4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239.61232999999999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42.215399999999995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16.167599999999997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297.99532999999997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9.9" customHeight="1">
      <c r="E1" s="31" t="s">
        <v>262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82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81.75" customHeight="1">
      <c r="B13" s="3">
        <v>3</v>
      </c>
      <c r="C13" s="4" t="s">
        <v>18</v>
      </c>
      <c r="D13" s="3"/>
      <c r="E13" s="16" t="s">
        <v>394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B1:G124"/>
  <sheetViews>
    <sheetView topLeftCell="A7" workbookViewId="0">
      <selection activeCell="E2" sqref="E2:G2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3" customHeight="1">
      <c r="E1" s="34" t="s">
        <v>261</v>
      </c>
      <c r="F1" s="34"/>
      <c r="G1" s="34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80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97</v>
      </c>
      <c r="F11" s="3">
        <v>29.94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10.868220000000001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81</v>
      </c>
      <c r="F13" s="18">
        <v>44.27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85.078220000000016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28.143599999999999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10.7784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124.00022000000001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8.9" customHeight="1">
      <c r="E1" s="31" t="s">
        <v>260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79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97</v>
      </c>
      <c r="F11" s="3">
        <v>29.94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10.868220000000001</v>
      </c>
    </row>
    <row r="13" spans="2:7" s="1" customFormat="1" ht="56.45" customHeight="1">
      <c r="B13" s="3">
        <v>3</v>
      </c>
      <c r="C13" s="4" t="s">
        <v>18</v>
      </c>
      <c r="D13" s="3"/>
      <c r="E13" s="16" t="s">
        <v>393</v>
      </c>
      <c r="F13" s="18">
        <v>0.27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41.078220000000009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28.143599999999999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10.7784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80.000220000000013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4" sqref="F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0.6" customHeight="1">
      <c r="E1" s="31" t="s">
        <v>259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77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97</v>
      </c>
      <c r="F11" s="3">
        <v>29.94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10.868220000000001</v>
      </c>
    </row>
    <row r="13" spans="2:7" s="1" customFormat="1" ht="70.5" customHeight="1">
      <c r="B13" s="3">
        <v>3</v>
      </c>
      <c r="C13" s="4" t="s">
        <v>18</v>
      </c>
      <c r="D13" s="3"/>
      <c r="E13" s="16" t="s">
        <v>78</v>
      </c>
      <c r="F13" s="18">
        <v>50.27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91.078220000000016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28.143599999999999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10.7784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130.00022000000001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B1:G124"/>
  <sheetViews>
    <sheetView topLeftCell="A4" workbookViewId="0">
      <selection activeCell="I13" sqref="I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2.25" customHeight="1">
      <c r="E1" s="34" t="s">
        <v>258</v>
      </c>
      <c r="F1" s="34"/>
      <c r="G1" s="34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75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75" customHeight="1">
      <c r="B13" s="3">
        <v>3</v>
      </c>
      <c r="C13" s="4" t="s">
        <v>18</v>
      </c>
      <c r="D13" s="3"/>
      <c r="E13" s="16" t="s">
        <v>76</v>
      </c>
      <c r="F13" s="18">
        <v>2.81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125.23465999999999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242.00065999999998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9" customHeight="1">
      <c r="E1" s="31" t="s">
        <v>362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221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54.4" customHeight="1">
      <c r="B13" s="3">
        <v>3</v>
      </c>
      <c r="C13" s="4" t="s">
        <v>18</v>
      </c>
      <c r="D13" s="3"/>
      <c r="E13" s="16" t="s">
        <v>222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3" customHeight="1">
      <c r="E1" s="34" t="s">
        <v>256</v>
      </c>
      <c r="F1" s="34"/>
      <c r="G1" s="34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74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45.5" customHeight="1">
      <c r="B13" s="3">
        <v>3</v>
      </c>
      <c r="C13" s="4" t="s">
        <v>18</v>
      </c>
      <c r="D13" s="3"/>
      <c r="E13" s="16" t="s">
        <v>381</v>
      </c>
      <c r="F13" s="18">
        <v>103.81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226.23465999999999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343.00065999999998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H13" sqref="H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7" customHeight="1">
      <c r="E1" s="31" t="s">
        <v>257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73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79.5" customHeight="1">
      <c r="B13" s="3">
        <v>3</v>
      </c>
      <c r="C13" s="4" t="s">
        <v>18</v>
      </c>
      <c r="D13" s="3"/>
      <c r="E13" s="16" t="s">
        <v>392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8.6" customHeight="1">
      <c r="E1" s="34" t="s">
        <v>255</v>
      </c>
      <c r="F1" s="34"/>
      <c r="G1" s="34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72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78" customHeight="1">
      <c r="B13" s="3">
        <v>3</v>
      </c>
      <c r="C13" s="4" t="s">
        <v>18</v>
      </c>
      <c r="D13" s="3"/>
      <c r="E13" s="16" t="s">
        <v>391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23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C13" sqref="C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.6" customHeight="1">
      <c r="E1" s="31" t="s">
        <v>254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71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41" customHeight="1">
      <c r="B13" s="3">
        <v>3</v>
      </c>
      <c r="C13" s="4" t="s">
        <v>18</v>
      </c>
      <c r="D13" s="3"/>
      <c r="E13" s="16" t="s">
        <v>381</v>
      </c>
      <c r="F13" s="18">
        <v>103.81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226.23465999999999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343.00065999999998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5.15" customHeight="1">
      <c r="E1" s="31" t="s">
        <v>253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70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390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25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D13" sqref="D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7" customHeight="1">
      <c r="E1" s="34" t="s">
        <v>252</v>
      </c>
      <c r="F1" s="34"/>
      <c r="G1" s="34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69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44" customHeight="1">
      <c r="B13" s="3">
        <v>3</v>
      </c>
      <c r="C13" s="4" t="s">
        <v>18</v>
      </c>
      <c r="D13" s="3"/>
      <c r="E13" s="16" t="s">
        <v>381</v>
      </c>
      <c r="F13" s="18">
        <v>103.81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226.23465999999999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343.00065999999998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26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0.45" customHeight="1">
      <c r="E1" s="31" t="s">
        <v>251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67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70.900000000000006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00.5" customHeight="1">
      <c r="B13" s="3">
        <v>3</v>
      </c>
      <c r="C13" s="4" t="s">
        <v>18</v>
      </c>
      <c r="D13" s="3"/>
      <c r="E13" s="16" t="s">
        <v>68</v>
      </c>
      <c r="F13" s="18">
        <v>105.81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228.23465999999999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345.00065999999998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27.xml><?xml version="1.0" encoding="utf-8"?>
<worksheet xmlns="http://schemas.openxmlformats.org/spreadsheetml/2006/main" xmlns:r="http://schemas.openxmlformats.org/officeDocument/2006/relationships">
  <dimension ref="B1:G124"/>
  <sheetViews>
    <sheetView topLeftCell="A7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" customHeight="1">
      <c r="E1" s="31" t="s">
        <v>250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66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70.900000000000006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389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28.xml><?xml version="1.0" encoding="utf-8"?>
<worksheet xmlns="http://schemas.openxmlformats.org/spreadsheetml/2006/main" xmlns:r="http://schemas.openxmlformats.org/officeDocument/2006/relationships">
  <dimension ref="B1:G124"/>
  <sheetViews>
    <sheetView topLeftCell="A4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15" customHeight="1">
      <c r="E1" s="31" t="s">
        <v>249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65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388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C14" sqref="C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3.45" customHeight="1">
      <c r="E1" s="31" t="s">
        <v>248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64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45.5" customHeight="1">
      <c r="B13" s="3">
        <v>3</v>
      </c>
      <c r="C13" s="4" t="s">
        <v>18</v>
      </c>
      <c r="D13" s="3"/>
      <c r="E13" s="16" t="s">
        <v>381</v>
      </c>
      <c r="F13" s="18">
        <v>103.81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226.23465999999999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343.00065999999998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H13" sqref="H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9" customHeight="1">
      <c r="E1" s="31" t="s">
        <v>361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220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66.5" customHeight="1">
      <c r="B13" s="3">
        <v>3</v>
      </c>
      <c r="C13" s="4" t="s">
        <v>18</v>
      </c>
      <c r="D13" s="3"/>
      <c r="E13" s="20" t="s">
        <v>465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30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9.25" customHeight="1">
      <c r="E1" s="34" t="s">
        <v>247</v>
      </c>
      <c r="F1" s="34"/>
      <c r="G1" s="34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63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388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31.xml><?xml version="1.0" encoding="utf-8"?>
<worksheet xmlns="http://schemas.openxmlformats.org/spreadsheetml/2006/main" xmlns:r="http://schemas.openxmlformats.org/officeDocument/2006/relationships">
  <dimension ref="B2:G125"/>
  <sheetViews>
    <sheetView topLeftCell="A16" workbookViewId="0">
      <selection activeCell="F14" sqref="F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2" spans="2:7" ht="49.9" customHeight="1">
      <c r="E2" s="31" t="s">
        <v>246</v>
      </c>
      <c r="F2" s="31"/>
      <c r="G2" s="31"/>
    </row>
    <row r="3" spans="2:7" ht="15.75">
      <c r="E3" s="32" t="s">
        <v>14</v>
      </c>
      <c r="F3" s="32"/>
      <c r="G3" s="32"/>
    </row>
    <row r="4" spans="2:7" ht="59.65" customHeight="1">
      <c r="E4" s="32" t="s">
        <v>17</v>
      </c>
      <c r="F4" s="32"/>
      <c r="G4" s="32"/>
    </row>
    <row r="5" spans="2:7" ht="15.75">
      <c r="E5" s="32" t="s">
        <v>15</v>
      </c>
      <c r="F5" s="32"/>
      <c r="G5" s="32"/>
    </row>
    <row r="6" spans="2:7" ht="15.75">
      <c r="E6" s="32" t="s">
        <v>16</v>
      </c>
      <c r="F6" s="32"/>
      <c r="G6" s="32"/>
    </row>
    <row r="8" spans="2:7" s="1" customFormat="1">
      <c r="B8" s="29" t="s">
        <v>62</v>
      </c>
      <c r="C8" s="29"/>
      <c r="D8" s="29"/>
      <c r="E8" s="30"/>
      <c r="F8" s="30"/>
    </row>
    <row r="9" spans="2:7" s="1" customFormat="1" ht="44.1" customHeight="1">
      <c r="B9" s="29"/>
      <c r="C9" s="29"/>
      <c r="D9" s="29"/>
      <c r="E9" s="30"/>
      <c r="F9" s="30"/>
    </row>
    <row r="10" spans="2:7" s="1" customFormat="1" ht="25.5" customHeight="1"/>
    <row r="11" spans="2:7" s="1" customFormat="1" ht="44.1" customHeight="1">
      <c r="B11" s="6" t="s">
        <v>0</v>
      </c>
      <c r="C11" s="6" t="s">
        <v>1</v>
      </c>
      <c r="D11" s="7" t="s">
        <v>2</v>
      </c>
      <c r="E11" s="7" t="s">
        <v>8</v>
      </c>
      <c r="F11" s="7" t="s">
        <v>53</v>
      </c>
    </row>
    <row r="12" spans="2:7" s="1" customFormat="1" ht="65.45" customHeight="1">
      <c r="B12" s="3">
        <v>1</v>
      </c>
      <c r="C12" s="4" t="s">
        <v>4</v>
      </c>
      <c r="D12" s="3"/>
      <c r="E12" s="17" t="s">
        <v>84</v>
      </c>
      <c r="F12" s="3">
        <v>89.82</v>
      </c>
    </row>
    <row r="13" spans="2:7" s="1" customFormat="1" ht="34.15" customHeight="1">
      <c r="B13" s="3">
        <v>2</v>
      </c>
      <c r="C13" s="4" t="s">
        <v>5</v>
      </c>
      <c r="D13" s="3">
        <v>36.299999999999997</v>
      </c>
      <c r="E13" s="3" t="s">
        <v>11</v>
      </c>
      <c r="F13" s="18">
        <f>F12*0.363</f>
        <v>32.604659999999996</v>
      </c>
    </row>
    <row r="14" spans="2:7" s="1" customFormat="1" ht="112.5" customHeight="1">
      <c r="B14" s="3">
        <v>3</v>
      </c>
      <c r="C14" s="4" t="s">
        <v>18</v>
      </c>
      <c r="D14" s="3"/>
      <c r="E14" s="16" t="s">
        <v>387</v>
      </c>
      <c r="F14" s="18">
        <v>110.81</v>
      </c>
    </row>
    <row r="15" spans="2:7" s="1" customFormat="1" ht="32.65" customHeight="1">
      <c r="B15" s="3">
        <v>4</v>
      </c>
      <c r="C15" s="4" t="s">
        <v>19</v>
      </c>
      <c r="D15" s="3"/>
      <c r="E15" s="3" t="s">
        <v>9</v>
      </c>
      <c r="F15" s="18">
        <f>F12+F13+F14</f>
        <v>233.23465999999999</v>
      </c>
    </row>
    <row r="16" spans="2:7" s="1" customFormat="1" ht="30.6" customHeight="1">
      <c r="B16" s="3">
        <v>5</v>
      </c>
      <c r="C16" s="4" t="s">
        <v>6</v>
      </c>
      <c r="D16" s="3">
        <v>94</v>
      </c>
      <c r="E16" s="3" t="s">
        <v>45</v>
      </c>
      <c r="F16" s="18">
        <f>F12*0.94</f>
        <v>84.430799999999991</v>
      </c>
    </row>
    <row r="17" spans="2:6" s="1" customFormat="1" ht="27" customHeight="1">
      <c r="B17" s="3">
        <v>6</v>
      </c>
      <c r="C17" s="4" t="s">
        <v>7</v>
      </c>
      <c r="D17" s="3">
        <v>36</v>
      </c>
      <c r="E17" s="3" t="s">
        <v>50</v>
      </c>
      <c r="F17" s="18">
        <f>F12*0.36</f>
        <v>32.335199999999993</v>
      </c>
    </row>
    <row r="18" spans="2:6" s="1" customFormat="1" ht="36" customHeight="1">
      <c r="B18" s="3">
        <v>7</v>
      </c>
      <c r="C18" s="4" t="s">
        <v>52</v>
      </c>
      <c r="D18" s="3"/>
      <c r="E18" s="3" t="s">
        <v>10</v>
      </c>
      <c r="F18" s="18">
        <f>F15+F16+F17</f>
        <v>350.00065999999998</v>
      </c>
    </row>
    <row r="19" spans="2:6" s="1" customFormat="1" ht="27.6" customHeight="1"/>
    <row r="20" spans="2:6" s="1" customFormat="1"/>
    <row r="21" spans="2:6" s="1" customFormat="1"/>
    <row r="22" spans="2:6" s="1" customFormat="1" ht="30">
      <c r="C22" s="9" t="s">
        <v>12</v>
      </c>
      <c r="D22" s="10"/>
      <c r="E22" s="8" t="s">
        <v>13</v>
      </c>
    </row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</sheetData>
  <mergeCells count="6">
    <mergeCell ref="B8:F9"/>
    <mergeCell ref="E2:G2"/>
    <mergeCell ref="E3:G3"/>
    <mergeCell ref="E4:G4"/>
    <mergeCell ref="E5:G5"/>
    <mergeCell ref="E6:G6"/>
  </mergeCells>
  <pageMargins left="0.7" right="0.7" top="0.75" bottom="0.75" header="0.3" footer="0.3"/>
  <pageSetup paperSize="9" orientation="portrait" horizontalDpi="180" verticalDpi="180" r:id="rId1"/>
</worksheet>
</file>

<file path=xl/worksheets/sheet132.xml><?xml version="1.0" encoding="utf-8"?>
<worksheet xmlns="http://schemas.openxmlformats.org/spreadsheetml/2006/main" xmlns:r="http://schemas.openxmlformats.org/officeDocument/2006/relationships">
  <dimension ref="B1:G124"/>
  <sheetViews>
    <sheetView topLeftCell="A19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7" customHeight="1">
      <c r="E1" s="31" t="s">
        <v>245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385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386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33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.6" customHeight="1">
      <c r="E1" s="31" t="s">
        <v>244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61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83</v>
      </c>
      <c r="F11" s="18">
        <v>179.64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65.209319999999991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384</v>
      </c>
      <c r="F13" s="18">
        <v>159.62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404.46931999999998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168.86159999999998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64.670399999999987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638.00131999999996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34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15" customHeight="1">
      <c r="E1" s="31" t="s">
        <v>243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60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383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35.xml><?xml version="1.0" encoding="utf-8"?>
<worksheet xmlns="http://schemas.openxmlformats.org/spreadsheetml/2006/main" xmlns:r="http://schemas.openxmlformats.org/officeDocument/2006/relationships">
  <dimension ref="B1:G124"/>
  <sheetViews>
    <sheetView topLeftCell="A7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15" customHeight="1">
      <c r="E1" s="31" t="s">
        <v>242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59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44.75" customHeight="1">
      <c r="B13" s="3">
        <v>3</v>
      </c>
      <c r="C13" s="4" t="s">
        <v>18</v>
      </c>
      <c r="D13" s="3"/>
      <c r="E13" s="16" t="s">
        <v>381</v>
      </c>
      <c r="F13" s="18">
        <v>103.81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226.23465999999999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343.00065999999998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36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3.45" customHeight="1">
      <c r="E1" s="31" t="s">
        <v>240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58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382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37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36" customHeight="1">
      <c r="E1" s="31" t="s">
        <v>241</v>
      </c>
      <c r="F1" s="31"/>
      <c r="G1" s="31"/>
    </row>
    <row r="2" spans="2:7">
      <c r="E2" s="31" t="s">
        <v>14</v>
      </c>
      <c r="F2" s="31"/>
      <c r="G2" s="31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57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0.1" customHeight="1">
      <c r="B11" s="3">
        <v>1</v>
      </c>
      <c r="C11" s="4" t="s">
        <v>4</v>
      </c>
      <c r="D11" s="3"/>
      <c r="E11" s="17" t="s">
        <v>84</v>
      </c>
      <c r="F11" s="18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45.5" customHeight="1">
      <c r="B13" s="3">
        <v>3</v>
      </c>
      <c r="C13" s="4" t="s">
        <v>18</v>
      </c>
      <c r="D13" s="3"/>
      <c r="E13" s="16" t="s">
        <v>381</v>
      </c>
      <c r="F13" s="18">
        <v>103.81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226.23465999999999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343.00065999999998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38.xml><?xml version="1.0" encoding="utf-8"?>
<worksheet xmlns="http://schemas.openxmlformats.org/spreadsheetml/2006/main" xmlns:r="http://schemas.openxmlformats.org/officeDocument/2006/relationships">
  <dimension ref="B1:G124"/>
  <sheetViews>
    <sheetView topLeftCell="A7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0.45" customHeight="1">
      <c r="E1" s="31" t="s">
        <v>239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56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6.1" customHeight="1">
      <c r="B11" s="3">
        <v>1</v>
      </c>
      <c r="C11" s="4" t="s">
        <v>4</v>
      </c>
      <c r="D11" s="3"/>
      <c r="E11" s="17" t="s">
        <v>84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380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39.xml><?xml version="1.0" encoding="utf-8"?>
<worksheet xmlns="http://schemas.openxmlformats.org/spreadsheetml/2006/main" xmlns:r="http://schemas.openxmlformats.org/officeDocument/2006/relationships">
  <dimension ref="B1:G124"/>
  <sheetViews>
    <sheetView topLeftCell="A7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" customHeight="1">
      <c r="E1" s="31" t="s">
        <v>238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55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66" customHeight="1">
      <c r="B11" s="3">
        <v>1</v>
      </c>
      <c r="C11" s="4" t="s">
        <v>4</v>
      </c>
      <c r="D11" s="3"/>
      <c r="E11" s="17" t="s">
        <v>84</v>
      </c>
      <c r="F11" s="18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44.75" customHeight="1">
      <c r="B13" s="3">
        <v>3</v>
      </c>
      <c r="C13" s="4" t="s">
        <v>18</v>
      </c>
      <c r="D13" s="3"/>
      <c r="E13" s="20" t="s">
        <v>381</v>
      </c>
      <c r="F13" s="18">
        <v>103.81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226.23465999999999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343.00065999999998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9.15" customHeight="1">
      <c r="E1" s="31" t="s">
        <v>360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219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65" customHeight="1">
      <c r="B13" s="3">
        <v>3</v>
      </c>
      <c r="C13" s="4" t="s">
        <v>18</v>
      </c>
      <c r="D13" s="3"/>
      <c r="E13" s="20" t="s">
        <v>464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40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I13" sqref="I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15" customHeight="1">
      <c r="E1" s="31" t="s">
        <v>236</v>
      </c>
      <c r="F1" s="31"/>
      <c r="G1" s="31"/>
    </row>
    <row r="2" spans="2:7" ht="23.45" customHeight="1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54</v>
      </c>
      <c r="C7" s="29"/>
      <c r="D7" s="29"/>
      <c r="E7" s="30"/>
      <c r="F7" s="30"/>
    </row>
    <row r="8" spans="2:7" s="1" customFormat="1" ht="44.1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63.6" customHeight="1">
      <c r="B11" s="3">
        <v>1</v>
      </c>
      <c r="C11" s="4" t="s">
        <v>4</v>
      </c>
      <c r="D11" s="3"/>
      <c r="E11" s="17" t="s">
        <v>84</v>
      </c>
      <c r="F11" s="18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472</v>
      </c>
      <c r="F13" s="18">
        <v>97.81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220.23465999999999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337.00065999999998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41.xml><?xml version="1.0" encoding="utf-8"?>
<worksheet xmlns="http://schemas.openxmlformats.org/spreadsheetml/2006/main" xmlns:r="http://schemas.openxmlformats.org/officeDocument/2006/relationships">
  <dimension ref="B1:G110"/>
  <sheetViews>
    <sheetView workbookViewId="0">
      <selection activeCell="G10" sqref="G10"/>
    </sheetView>
  </sheetViews>
  <sheetFormatPr defaultRowHeight="15"/>
  <cols>
    <col min="1" max="1" width="2.7109375" customWidth="1"/>
    <col min="2" max="2" width="7.28515625" customWidth="1"/>
    <col min="3" max="3" width="29.28515625" customWidth="1"/>
    <col min="4" max="4" width="10.28515625" customWidth="1"/>
    <col min="5" max="5" width="17.28515625" customWidth="1"/>
    <col min="6" max="8" width="8.7109375" customWidth="1"/>
  </cols>
  <sheetData>
    <row r="1" spans="2:7" ht="49.9" customHeight="1">
      <c r="E1" s="31" t="s">
        <v>473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46</v>
      </c>
      <c r="C7" s="29"/>
      <c r="D7" s="29"/>
      <c r="E7" s="30"/>
      <c r="F7" s="30"/>
    </row>
    <row r="8" spans="2:7" s="1" customFormat="1">
      <c r="B8" s="29"/>
      <c r="C8" s="29"/>
      <c r="D8" s="29"/>
      <c r="E8" s="30"/>
      <c r="F8" s="30"/>
    </row>
    <row r="9" spans="2:7" s="1" customFormat="1" ht="25.5" customHeight="1"/>
    <row r="10" spans="2:7" s="1" customFormat="1" ht="70.150000000000006" customHeight="1">
      <c r="B10" s="11" t="s">
        <v>0</v>
      </c>
      <c r="C10" s="11" t="s">
        <v>1</v>
      </c>
      <c r="D10" s="12" t="s">
        <v>23</v>
      </c>
      <c r="E10" s="12" t="s">
        <v>40</v>
      </c>
      <c r="F10" s="12" t="s">
        <v>3</v>
      </c>
    </row>
    <row r="11" spans="2:7" s="1" customFormat="1" ht="34.5" customHeight="1">
      <c r="B11" s="5">
        <v>1</v>
      </c>
      <c r="C11" s="13" t="s">
        <v>47</v>
      </c>
      <c r="D11" s="5">
        <f>SUM(D12:D13)</f>
        <v>340750</v>
      </c>
      <c r="E11" s="5" t="s">
        <v>41</v>
      </c>
      <c r="F11" s="5">
        <f>D11/4</f>
        <v>85187.5</v>
      </c>
    </row>
    <row r="12" spans="2:7" s="1" customFormat="1" ht="47.25">
      <c r="B12" s="5"/>
      <c r="C12" s="13" t="s">
        <v>48</v>
      </c>
      <c r="D12" s="5">
        <v>250000</v>
      </c>
      <c r="E12" s="5" t="s">
        <v>41</v>
      </c>
      <c r="F12" s="5">
        <f t="shared" ref="F12:F13" si="0">D12/4</f>
        <v>62500</v>
      </c>
    </row>
    <row r="13" spans="2:7" s="1" customFormat="1" ht="47.25">
      <c r="B13" s="5"/>
      <c r="C13" s="13" t="s">
        <v>39</v>
      </c>
      <c r="D13" s="5">
        <f>D12*0.363</f>
        <v>90750</v>
      </c>
      <c r="E13" s="5" t="s">
        <v>41</v>
      </c>
      <c r="F13" s="5">
        <f t="shared" si="0"/>
        <v>22687.5</v>
      </c>
    </row>
    <row r="14" spans="2:7" ht="15.75">
      <c r="B14" s="14"/>
      <c r="C14" s="15" t="s">
        <v>44</v>
      </c>
      <c r="D14" s="2"/>
      <c r="E14" s="2"/>
      <c r="F14" s="2">
        <v>235500</v>
      </c>
    </row>
    <row r="15" spans="2:7" s="1" customFormat="1" ht="54.6" customHeight="1">
      <c r="B15" s="2">
        <v>2</v>
      </c>
      <c r="C15" s="13" t="s">
        <v>49</v>
      </c>
      <c r="D15" s="2"/>
      <c r="E15" s="2" t="s">
        <v>43</v>
      </c>
      <c r="F15" s="2">
        <f>F11/F14</f>
        <v>0.36173036093418259</v>
      </c>
    </row>
    <row r="16" spans="2:7" s="1" customFormat="1"/>
    <row r="17" spans="3:5" s="1" customFormat="1"/>
    <row r="18" spans="3:5" s="1" customFormat="1" ht="45">
      <c r="C18" s="9" t="s">
        <v>12</v>
      </c>
      <c r="D18" s="10"/>
      <c r="E18" s="8" t="s">
        <v>13</v>
      </c>
    </row>
    <row r="19" spans="3:5" s="1" customFormat="1"/>
    <row r="20" spans="3:5" s="1" customFormat="1"/>
    <row r="21" spans="3:5" s="1" customFormat="1"/>
    <row r="22" spans="3:5" s="1" customFormat="1"/>
    <row r="23" spans="3:5" s="1" customFormat="1"/>
    <row r="24" spans="3:5" s="1" customFormat="1"/>
    <row r="25" spans="3:5" s="1" customFormat="1"/>
    <row r="26" spans="3:5" s="1" customFormat="1"/>
    <row r="27" spans="3:5" s="1" customFormat="1"/>
    <row r="28" spans="3:5" s="1" customFormat="1"/>
    <row r="29" spans="3:5" s="1" customFormat="1"/>
    <row r="30" spans="3:5" s="1" customFormat="1"/>
    <row r="31" spans="3:5" s="1" customFormat="1"/>
    <row r="32" spans="3: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42.xml><?xml version="1.0" encoding="utf-8"?>
<worksheet xmlns="http://schemas.openxmlformats.org/spreadsheetml/2006/main" xmlns:r="http://schemas.openxmlformats.org/officeDocument/2006/relationships">
  <dimension ref="B1:G125"/>
  <sheetViews>
    <sheetView topLeftCell="A34" workbookViewId="0">
      <selection activeCell="E2" sqref="E2:G2"/>
    </sheetView>
  </sheetViews>
  <sheetFormatPr defaultRowHeight="15"/>
  <cols>
    <col min="1" max="1" width="2.7109375" customWidth="1"/>
    <col min="2" max="2" width="7.28515625" customWidth="1"/>
    <col min="3" max="3" width="29.28515625" customWidth="1"/>
    <col min="4" max="4" width="10.28515625" customWidth="1"/>
    <col min="5" max="5" width="17.28515625" customWidth="1"/>
    <col min="6" max="8" width="8.7109375" customWidth="1"/>
  </cols>
  <sheetData>
    <row r="1" spans="2:7" ht="55.15" customHeight="1">
      <c r="E1" s="31" t="s">
        <v>375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20</v>
      </c>
      <c r="C7" s="29"/>
      <c r="D7" s="29"/>
      <c r="E7" s="30"/>
      <c r="F7" s="30"/>
    </row>
    <row r="8" spans="2:7" s="1" customFormat="1">
      <c r="B8" s="29"/>
      <c r="C8" s="29"/>
      <c r="D8" s="29"/>
      <c r="E8" s="30"/>
      <c r="F8" s="30"/>
    </row>
    <row r="9" spans="2:7" s="1" customFormat="1" ht="25.5" customHeight="1"/>
    <row r="10" spans="2:7" s="1" customFormat="1" ht="70.150000000000006" customHeight="1">
      <c r="B10" s="11" t="s">
        <v>0</v>
      </c>
      <c r="C10" s="11" t="s">
        <v>1</v>
      </c>
      <c r="D10" s="12" t="s">
        <v>23</v>
      </c>
      <c r="E10" s="12" t="s">
        <v>40</v>
      </c>
      <c r="F10" s="12" t="s">
        <v>3</v>
      </c>
    </row>
    <row r="11" spans="2:7" s="1" customFormat="1" ht="34.5" customHeight="1">
      <c r="B11" s="5">
        <v>1</v>
      </c>
      <c r="C11" s="13" t="s">
        <v>21</v>
      </c>
      <c r="D11" s="5">
        <f>SUM(D12:D28)</f>
        <v>885225</v>
      </c>
      <c r="E11" s="5" t="s">
        <v>41</v>
      </c>
      <c r="F11" s="5">
        <f>D11/4</f>
        <v>221306.25</v>
      </c>
    </row>
    <row r="12" spans="2:7" s="1" customFormat="1" ht="19.5" customHeight="1">
      <c r="B12" s="5"/>
      <c r="C12" s="13" t="s">
        <v>22</v>
      </c>
      <c r="D12" s="5">
        <v>177777</v>
      </c>
      <c r="E12" s="5" t="s">
        <v>41</v>
      </c>
      <c r="F12" s="5">
        <f t="shared" ref="F12:F28" si="0">D12/4</f>
        <v>44444.25</v>
      </c>
    </row>
    <row r="13" spans="2:7" s="1" customFormat="1" ht="31.5" customHeight="1">
      <c r="B13" s="5"/>
      <c r="C13" s="13" t="s">
        <v>24</v>
      </c>
      <c r="D13" s="5">
        <v>55374</v>
      </c>
      <c r="E13" s="5" t="s">
        <v>41</v>
      </c>
      <c r="F13" s="5">
        <f t="shared" si="0"/>
        <v>13843.5</v>
      </c>
    </row>
    <row r="14" spans="2:7" s="1" customFormat="1" ht="27.6" customHeight="1">
      <c r="B14" s="5"/>
      <c r="C14" s="13" t="s">
        <v>25</v>
      </c>
      <c r="D14" s="5">
        <v>4200</v>
      </c>
      <c r="E14" s="5" t="s">
        <v>41</v>
      </c>
      <c r="F14" s="5">
        <f t="shared" si="0"/>
        <v>1050</v>
      </c>
    </row>
    <row r="15" spans="2:7" s="1" customFormat="1" ht="22.5" customHeight="1">
      <c r="B15" s="5"/>
      <c r="C15" s="13" t="s">
        <v>26</v>
      </c>
      <c r="D15" s="5">
        <v>62600</v>
      </c>
      <c r="E15" s="5" t="s">
        <v>41</v>
      </c>
      <c r="F15" s="5">
        <f t="shared" si="0"/>
        <v>15650</v>
      </c>
    </row>
    <row r="16" spans="2:7" s="1" customFormat="1" ht="28.15" customHeight="1">
      <c r="B16" s="5"/>
      <c r="C16" s="13" t="s">
        <v>27</v>
      </c>
      <c r="D16" s="5">
        <v>514</v>
      </c>
      <c r="E16" s="5" t="s">
        <v>41</v>
      </c>
      <c r="F16" s="5">
        <f t="shared" si="0"/>
        <v>128.5</v>
      </c>
    </row>
    <row r="17" spans="2:6" s="1" customFormat="1" ht="22.5" customHeight="1">
      <c r="B17" s="5"/>
      <c r="C17" s="13" t="s">
        <v>28</v>
      </c>
      <c r="D17" s="5">
        <v>14893</v>
      </c>
      <c r="E17" s="5" t="s">
        <v>41</v>
      </c>
      <c r="F17" s="5">
        <f t="shared" si="0"/>
        <v>3723.25</v>
      </c>
    </row>
    <row r="18" spans="2:6" s="1" customFormat="1" ht="33" customHeight="1">
      <c r="B18" s="5"/>
      <c r="C18" s="13" t="s">
        <v>29</v>
      </c>
      <c r="D18" s="5">
        <v>27360</v>
      </c>
      <c r="E18" s="5" t="s">
        <v>41</v>
      </c>
      <c r="F18" s="5">
        <f t="shared" si="0"/>
        <v>6840</v>
      </c>
    </row>
    <row r="19" spans="2:6" s="1" customFormat="1" ht="30" customHeight="1">
      <c r="B19" s="5"/>
      <c r="C19" s="13" t="s">
        <v>30</v>
      </c>
      <c r="D19" s="5">
        <v>888</v>
      </c>
      <c r="E19" s="5" t="s">
        <v>41</v>
      </c>
      <c r="F19" s="5">
        <f t="shared" si="0"/>
        <v>222</v>
      </c>
    </row>
    <row r="20" spans="2:6" s="1" customFormat="1" ht="57" customHeight="1">
      <c r="B20" s="5"/>
      <c r="C20" s="13" t="s">
        <v>31</v>
      </c>
      <c r="D20" s="5">
        <v>19200</v>
      </c>
      <c r="E20" s="5" t="s">
        <v>41</v>
      </c>
      <c r="F20" s="5">
        <f t="shared" si="0"/>
        <v>4800</v>
      </c>
    </row>
    <row r="21" spans="2:6" s="1" customFormat="1" ht="23.1" customHeight="1">
      <c r="B21" s="5"/>
      <c r="C21" s="13" t="s">
        <v>32</v>
      </c>
      <c r="D21" s="5">
        <v>12726</v>
      </c>
      <c r="E21" s="5" t="s">
        <v>41</v>
      </c>
      <c r="F21" s="5">
        <f t="shared" si="0"/>
        <v>3181.5</v>
      </c>
    </row>
    <row r="22" spans="2:6" s="1" customFormat="1" ht="31.5">
      <c r="B22" s="5"/>
      <c r="C22" s="13" t="s">
        <v>33</v>
      </c>
      <c r="D22" s="5">
        <v>62640</v>
      </c>
      <c r="E22" s="5" t="s">
        <v>41</v>
      </c>
      <c r="F22" s="5">
        <f t="shared" si="0"/>
        <v>15660</v>
      </c>
    </row>
    <row r="23" spans="2:6" s="1" customFormat="1" ht="47.25">
      <c r="B23" s="5"/>
      <c r="C23" s="13" t="s">
        <v>34</v>
      </c>
      <c r="D23" s="5">
        <v>1865</v>
      </c>
      <c r="E23" s="5" t="s">
        <v>41</v>
      </c>
      <c r="F23" s="5">
        <f t="shared" si="0"/>
        <v>466.25</v>
      </c>
    </row>
    <row r="24" spans="2:6" s="1" customFormat="1" ht="31.5">
      <c r="B24" s="5"/>
      <c r="C24" s="13" t="s">
        <v>35</v>
      </c>
      <c r="D24" s="5">
        <v>11000</v>
      </c>
      <c r="E24" s="5" t="s">
        <v>41</v>
      </c>
      <c r="F24" s="5">
        <f t="shared" si="0"/>
        <v>2750</v>
      </c>
    </row>
    <row r="25" spans="2:6" s="1" customFormat="1" ht="47.25">
      <c r="B25" s="5"/>
      <c r="C25" s="13" t="s">
        <v>36</v>
      </c>
      <c r="D25" s="5">
        <v>1463</v>
      </c>
      <c r="E25" s="5" t="s">
        <v>41</v>
      </c>
      <c r="F25" s="5">
        <f t="shared" si="0"/>
        <v>365.75</v>
      </c>
    </row>
    <row r="26" spans="2:6" s="1" customFormat="1" ht="31.5">
      <c r="B26" s="5"/>
      <c r="C26" s="13" t="s">
        <v>37</v>
      </c>
      <c r="D26" s="5">
        <v>105605</v>
      </c>
      <c r="E26" s="5" t="s">
        <v>41</v>
      </c>
      <c r="F26" s="5">
        <f t="shared" si="0"/>
        <v>26401.25</v>
      </c>
    </row>
    <row r="27" spans="2:6" s="1" customFormat="1" ht="47.25">
      <c r="B27" s="5"/>
      <c r="C27" s="13" t="s">
        <v>38</v>
      </c>
      <c r="D27" s="5">
        <v>240000</v>
      </c>
      <c r="E27" s="5" t="s">
        <v>41</v>
      </c>
      <c r="F27" s="5">
        <f t="shared" si="0"/>
        <v>60000</v>
      </c>
    </row>
    <row r="28" spans="2:6" s="1" customFormat="1" ht="47.25">
      <c r="B28" s="5"/>
      <c r="C28" s="13" t="s">
        <v>39</v>
      </c>
      <c r="D28" s="5">
        <f>D27*0.363</f>
        <v>87120</v>
      </c>
      <c r="E28" s="5" t="s">
        <v>41</v>
      </c>
      <c r="F28" s="5">
        <f t="shared" si="0"/>
        <v>21780</v>
      </c>
    </row>
    <row r="29" spans="2:6" ht="15.75">
      <c r="B29" s="14">
        <v>2</v>
      </c>
      <c r="C29" s="15" t="s">
        <v>44</v>
      </c>
      <c r="D29" s="2"/>
      <c r="E29" s="2"/>
      <c r="F29" s="2">
        <v>235500</v>
      </c>
    </row>
    <row r="30" spans="2:6" s="1" customFormat="1" ht="34.5" customHeight="1">
      <c r="B30" s="2">
        <v>3</v>
      </c>
      <c r="C30" s="13" t="s">
        <v>42</v>
      </c>
      <c r="D30" s="2"/>
      <c r="E30" s="2" t="s">
        <v>43</v>
      </c>
      <c r="F30" s="2">
        <f>ROUND(F11/F29,2)</f>
        <v>0.94</v>
      </c>
    </row>
    <row r="31" spans="2:6" s="1" customFormat="1"/>
    <row r="32" spans="2:6" s="1" customFormat="1"/>
    <row r="33" spans="3:5" s="1" customFormat="1" ht="45">
      <c r="C33" s="9" t="s">
        <v>12</v>
      </c>
      <c r="D33" s="10"/>
      <c r="E33" s="8" t="s">
        <v>13</v>
      </c>
    </row>
    <row r="34" spans="3:5" s="1" customFormat="1"/>
    <row r="35" spans="3:5" s="1" customFormat="1"/>
    <row r="36" spans="3:5" s="1" customFormat="1"/>
    <row r="37" spans="3:5" s="1" customFormat="1"/>
    <row r="38" spans="3:5" s="1" customFormat="1"/>
    <row r="39" spans="3:5" s="1" customFormat="1"/>
    <row r="40" spans="3:5" s="1" customFormat="1"/>
    <row r="41" spans="3:5" s="1" customFormat="1"/>
    <row r="42" spans="3:5" s="1" customFormat="1"/>
    <row r="43" spans="3:5" s="1" customFormat="1"/>
    <row r="44" spans="3:5" s="1" customFormat="1"/>
    <row r="45" spans="3:5" s="1" customFormat="1"/>
    <row r="46" spans="3:5" s="1" customFormat="1"/>
    <row r="47" spans="3:5" s="1" customFormat="1"/>
    <row r="48" spans="3:5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43.xml><?xml version="1.0" encoding="utf-8"?>
<worksheet xmlns="http://schemas.openxmlformats.org/spreadsheetml/2006/main" xmlns:r="http://schemas.openxmlformats.org/officeDocument/2006/relationships">
  <dimension ref="B1:G126"/>
  <sheetViews>
    <sheetView workbookViewId="0">
      <selection activeCell="F20" sqref="F20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>
      <c r="E1" s="31" t="s">
        <v>237</v>
      </c>
      <c r="F1" s="31"/>
      <c r="G1" s="31"/>
    </row>
    <row r="2" spans="2:7">
      <c r="E2" s="31"/>
      <c r="F2" s="31"/>
      <c r="G2" s="31"/>
    </row>
    <row r="3" spans="2:7" ht="19.899999999999999" customHeight="1">
      <c r="E3" s="31"/>
      <c r="F3" s="31"/>
      <c r="G3" s="31"/>
    </row>
    <row r="4" spans="2:7" ht="15.75">
      <c r="E4" s="32" t="s">
        <v>14</v>
      </c>
      <c r="F4" s="32"/>
      <c r="G4" s="32"/>
    </row>
    <row r="5" spans="2:7" ht="59.65" customHeight="1">
      <c r="E5" s="32" t="s">
        <v>17</v>
      </c>
      <c r="F5" s="32"/>
      <c r="G5" s="32"/>
    </row>
    <row r="6" spans="2:7" ht="15.75">
      <c r="E6" s="32" t="s">
        <v>15</v>
      </c>
      <c r="F6" s="32"/>
      <c r="G6" s="32"/>
    </row>
    <row r="7" spans="2:7" ht="15.75">
      <c r="E7" s="32" t="s">
        <v>16</v>
      </c>
      <c r="F7" s="32"/>
      <c r="G7" s="32"/>
    </row>
    <row r="9" spans="2:7" s="1" customFormat="1">
      <c r="B9" s="29" t="s">
        <v>51</v>
      </c>
      <c r="C9" s="29"/>
      <c r="D9" s="29"/>
      <c r="E9" s="30"/>
      <c r="F9" s="30"/>
    </row>
    <row r="10" spans="2:7" s="1" customFormat="1" ht="44.1" customHeight="1">
      <c r="B10" s="29"/>
      <c r="C10" s="29"/>
      <c r="D10" s="29"/>
      <c r="E10" s="30"/>
      <c r="F10" s="30"/>
    </row>
    <row r="11" spans="2:7" s="1" customFormat="1" ht="25.5" customHeight="1"/>
    <row r="12" spans="2:7" s="1" customFormat="1" ht="44.1" customHeight="1">
      <c r="B12" s="6" t="s">
        <v>0</v>
      </c>
      <c r="C12" s="6" t="s">
        <v>1</v>
      </c>
      <c r="D12" s="7" t="s">
        <v>2</v>
      </c>
      <c r="E12" s="7" t="s">
        <v>8</v>
      </c>
      <c r="F12" s="7" t="s">
        <v>53</v>
      </c>
    </row>
    <row r="13" spans="2:7" s="1" customFormat="1" ht="83.45" customHeight="1">
      <c r="B13" s="3">
        <v>1</v>
      </c>
      <c r="C13" s="4" t="s">
        <v>4</v>
      </c>
      <c r="D13" s="3"/>
      <c r="E13" s="17" t="s">
        <v>376</v>
      </c>
      <c r="F13" s="18">
        <v>29.94</v>
      </c>
    </row>
    <row r="14" spans="2:7" s="1" customFormat="1" ht="42.6" customHeight="1">
      <c r="B14" s="3">
        <v>2</v>
      </c>
      <c r="C14" s="4" t="s">
        <v>5</v>
      </c>
      <c r="D14" s="3">
        <v>36.299999999999997</v>
      </c>
      <c r="E14" s="3" t="s">
        <v>11</v>
      </c>
      <c r="F14" s="18">
        <f>F13*0.363</f>
        <v>10.868220000000001</v>
      </c>
    </row>
    <row r="15" spans="2:7" s="1" customFormat="1" ht="33" customHeight="1">
      <c r="B15" s="3">
        <v>3</v>
      </c>
      <c r="C15" s="4" t="s">
        <v>18</v>
      </c>
      <c r="D15" s="3"/>
      <c r="E15" s="16"/>
      <c r="F15" s="18">
        <v>0</v>
      </c>
    </row>
    <row r="16" spans="2:7" s="1" customFormat="1" ht="32.65" customHeight="1">
      <c r="B16" s="3">
        <v>4</v>
      </c>
      <c r="C16" s="4" t="s">
        <v>19</v>
      </c>
      <c r="D16" s="3"/>
      <c r="E16" s="3" t="s">
        <v>9</v>
      </c>
      <c r="F16" s="18">
        <f>F13+F14+F15</f>
        <v>40.808220000000006</v>
      </c>
    </row>
    <row r="17" spans="2:6" s="1" customFormat="1" ht="30.6" customHeight="1">
      <c r="B17" s="3">
        <v>5</v>
      </c>
      <c r="C17" s="4" t="s">
        <v>6</v>
      </c>
      <c r="D17" s="3">
        <v>94</v>
      </c>
      <c r="E17" s="3" t="s">
        <v>45</v>
      </c>
      <c r="F17" s="18">
        <f>F13*0.94</f>
        <v>28.143599999999999</v>
      </c>
    </row>
    <row r="18" spans="2:6" s="1" customFormat="1" ht="27" customHeight="1">
      <c r="B18" s="3">
        <v>6</v>
      </c>
      <c r="C18" s="4" t="s">
        <v>7</v>
      </c>
      <c r="D18" s="3">
        <v>36</v>
      </c>
      <c r="E18" s="3" t="s">
        <v>50</v>
      </c>
      <c r="F18" s="18">
        <f>F13*0.36</f>
        <v>10.7784</v>
      </c>
    </row>
    <row r="19" spans="2:6" s="1" customFormat="1" ht="36" customHeight="1">
      <c r="B19" s="3">
        <v>7</v>
      </c>
      <c r="C19" s="4" t="s">
        <v>52</v>
      </c>
      <c r="D19" s="3"/>
      <c r="E19" s="3" t="s">
        <v>10</v>
      </c>
      <c r="F19" s="18">
        <f>ROUND(F16+F17+F18,0)</f>
        <v>80</v>
      </c>
    </row>
    <row r="20" spans="2:6" s="1" customFormat="1" ht="27.6" customHeight="1"/>
    <row r="21" spans="2:6" s="1" customFormat="1"/>
    <row r="22" spans="2:6" s="1" customFormat="1"/>
    <row r="23" spans="2:6" s="1" customFormat="1" ht="30">
      <c r="C23" s="9" t="s">
        <v>12</v>
      </c>
      <c r="D23" s="10"/>
      <c r="E23" s="8" t="s">
        <v>13</v>
      </c>
    </row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</sheetData>
  <mergeCells count="6">
    <mergeCell ref="E1:G3"/>
    <mergeCell ref="B9:F10"/>
    <mergeCell ref="E4:G4"/>
    <mergeCell ref="E5:G5"/>
    <mergeCell ref="E6:G6"/>
    <mergeCell ref="E7:G7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24"/>
  <sheetViews>
    <sheetView topLeftCell="A15" workbookViewId="0">
      <selection activeCell="I13" sqref="I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6.45" customHeight="1">
      <c r="E1" s="31" t="s">
        <v>359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218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24.5" customHeight="1">
      <c r="B13" s="3">
        <v>3</v>
      </c>
      <c r="C13" s="4" t="s">
        <v>18</v>
      </c>
      <c r="D13" s="3"/>
      <c r="E13" s="16" t="s">
        <v>463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I14" sqref="I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8" customHeight="1">
      <c r="E1" s="31" t="s">
        <v>358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217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49.25" customHeight="1">
      <c r="B13" s="3">
        <v>3</v>
      </c>
      <c r="C13" s="4" t="s">
        <v>18</v>
      </c>
      <c r="D13" s="3"/>
      <c r="E13" s="20" t="s">
        <v>462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5.9" customHeight="1">
      <c r="E1" s="31" t="s">
        <v>357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215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85.5" customHeight="1">
      <c r="B13" s="3">
        <v>3</v>
      </c>
      <c r="C13" s="4" t="s">
        <v>18</v>
      </c>
      <c r="D13" s="3"/>
      <c r="E13" s="16" t="s">
        <v>216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H13" sqref="H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1.9" customHeight="1">
      <c r="E1" s="31" t="s">
        <v>356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214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47.75" customHeight="1">
      <c r="B13" s="3">
        <v>3</v>
      </c>
      <c r="C13" s="4" t="s">
        <v>18</v>
      </c>
      <c r="D13" s="3"/>
      <c r="E13" s="16" t="s">
        <v>461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4" sqref="F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6.45" customHeight="1">
      <c r="E1" s="31" t="s">
        <v>289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122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108</v>
      </c>
      <c r="F11" s="3">
        <v>29.94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10.868220000000001</v>
      </c>
    </row>
    <row r="13" spans="2:7" s="1" customFormat="1" ht="65.099999999999994" customHeight="1">
      <c r="B13" s="3">
        <v>3</v>
      </c>
      <c r="C13" s="4" t="s">
        <v>18</v>
      </c>
      <c r="D13" s="3"/>
      <c r="E13" s="16" t="s">
        <v>123</v>
      </c>
      <c r="F13" s="18">
        <v>0.27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41.078220000000009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28.143599999999999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10.7784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80.000220000000013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28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E1:G1"/>
    <mergeCell ref="E2:G2"/>
    <mergeCell ref="E3:G3"/>
    <mergeCell ref="E4:G4"/>
    <mergeCell ref="E5:G5"/>
    <mergeCell ref="B7:F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I13" sqref="I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6.45" customHeight="1">
      <c r="E1" s="31" t="s">
        <v>347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373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35.75" customHeight="1">
      <c r="B13" s="3">
        <v>3</v>
      </c>
      <c r="C13" s="4" t="s">
        <v>18</v>
      </c>
      <c r="D13" s="3"/>
      <c r="E13" s="20" t="s">
        <v>471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26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G124"/>
  <sheetViews>
    <sheetView topLeftCell="A4" workbookViewId="0">
      <selection activeCell="F14" sqref="F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" customHeight="1">
      <c r="E1" s="31" t="s">
        <v>272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98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08" customHeight="1">
      <c r="B13" s="3">
        <v>3</v>
      </c>
      <c r="C13" s="4" t="s">
        <v>18</v>
      </c>
      <c r="D13" s="3"/>
      <c r="E13" s="16" t="s">
        <v>100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28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E1:G1"/>
    <mergeCell ref="E2:G2"/>
    <mergeCell ref="E3:G3"/>
    <mergeCell ref="E4:G4"/>
    <mergeCell ref="E5:G5"/>
    <mergeCell ref="B7:F8"/>
  </mergeCells>
  <pageMargins left="0.7" right="0.7" top="0.75" bottom="0.75" header="0.3" footer="0.3"/>
  <pageSetup paperSize="9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124"/>
  <sheetViews>
    <sheetView topLeftCell="A22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3" customHeight="1">
      <c r="E1" s="31" t="s">
        <v>320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210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207</v>
      </c>
      <c r="F11" s="3">
        <v>179.64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65.209319999999991</v>
      </c>
    </row>
    <row r="13" spans="2:7" s="1" customFormat="1" ht="30.6" customHeight="1">
      <c r="B13" s="3">
        <v>3</v>
      </c>
      <c r="C13" s="4" t="s">
        <v>18</v>
      </c>
      <c r="D13" s="3"/>
      <c r="E13" s="16"/>
      <c r="F13" s="18">
        <v>0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244.84931999999998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168.86159999999998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64.670399999999987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v>478.38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G16" sqref="G16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6" width="10" customWidth="1"/>
    <col min="7" max="8" width="8.7109375" customWidth="1"/>
  </cols>
  <sheetData>
    <row r="1" spans="2:7" ht="49.15" customHeight="1">
      <c r="E1" s="31" t="s">
        <v>321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208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209</v>
      </c>
      <c r="F11" s="3">
        <v>389.22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141.28686000000002</v>
      </c>
    </row>
    <row r="13" spans="2:7" s="1" customFormat="1" ht="30.6" customHeight="1">
      <c r="B13" s="3">
        <v>3</v>
      </c>
      <c r="C13" s="4" t="s">
        <v>18</v>
      </c>
      <c r="D13" s="3"/>
      <c r="E13" s="16"/>
      <c r="F13" s="18">
        <v>0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530.50686000000007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365.86680000000001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140.11920000000001</v>
      </c>
    </row>
    <row r="17" spans="3:5" s="1" customFormat="1" ht="36" customHeight="1"/>
    <row r="18" spans="3:5" s="1" customFormat="1" ht="27.6" customHeight="1"/>
    <row r="19" spans="3:5" s="1" customFormat="1"/>
    <row r="20" spans="3:5" s="1" customFormat="1" ht="30">
      <c r="C20" s="9" t="s">
        <v>12</v>
      </c>
      <c r="D20" s="10"/>
      <c r="E20" s="8" t="s">
        <v>13</v>
      </c>
    </row>
    <row r="21" spans="3:5" s="1" customFormat="1"/>
    <row r="22" spans="3:5" s="1" customFormat="1"/>
    <row r="23" spans="3:5" s="1" customFormat="1"/>
    <row r="24" spans="3:5" s="1" customFormat="1"/>
    <row r="25" spans="3:5" s="1" customFormat="1"/>
    <row r="26" spans="3:5" s="1" customFormat="1"/>
    <row r="27" spans="3:5" s="1" customFormat="1"/>
    <row r="28" spans="3:5" s="1" customFormat="1"/>
    <row r="29" spans="3:5" s="1" customFormat="1"/>
    <row r="30" spans="3:5" s="1" customFormat="1"/>
    <row r="31" spans="3:5" s="1" customFormat="1"/>
    <row r="32" spans="3: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pans="2:6" s="1" customFormat="1"/>
    <row r="114" spans="2:6" s="1" customFormat="1"/>
    <row r="115" spans="2:6" s="1" customFormat="1"/>
    <row r="116" spans="2:6" s="1" customFormat="1"/>
    <row r="117" spans="2:6" s="1" customFormat="1"/>
    <row r="118" spans="2:6" s="1" customFormat="1"/>
    <row r="119" spans="2:6" s="1" customFormat="1"/>
    <row r="120" spans="2:6" s="1" customFormat="1"/>
    <row r="121" spans="2:6" s="1" customFormat="1"/>
    <row r="122" spans="2:6" s="1" customFormat="1"/>
    <row r="123" spans="2:6" s="1" customFormat="1"/>
    <row r="124" spans="2:6" s="1" customFormat="1">
      <c r="B124"/>
      <c r="C124"/>
      <c r="D124"/>
      <c r="E124"/>
      <c r="F124"/>
    </row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" customHeight="1">
      <c r="E1" s="31" t="s">
        <v>355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205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74.25" customHeight="1">
      <c r="B13" s="3">
        <v>3</v>
      </c>
      <c r="C13" s="4" t="s">
        <v>18</v>
      </c>
      <c r="D13" s="3"/>
      <c r="E13" s="16" t="s">
        <v>206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I14" sqref="I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9.15" customHeight="1">
      <c r="E1" s="31" t="s">
        <v>354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204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67.25" customHeight="1">
      <c r="B13" s="3">
        <v>3</v>
      </c>
      <c r="C13" s="4" t="s">
        <v>18</v>
      </c>
      <c r="D13" s="3"/>
      <c r="E13" s="20" t="s">
        <v>460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I13" sqref="I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8" customHeight="1">
      <c r="E1" s="31" t="s">
        <v>353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235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70.25" customHeight="1">
      <c r="B13" s="3">
        <v>3</v>
      </c>
      <c r="C13" s="4" t="s">
        <v>18</v>
      </c>
      <c r="D13" s="3"/>
      <c r="E13" s="20" t="s">
        <v>459</v>
      </c>
      <c r="F13" s="18">
        <v>50.08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213.31288000000001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369.00088000000005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9.15" customHeight="1">
      <c r="E1" s="31" t="s">
        <v>352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202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95.25" customHeight="1">
      <c r="B13" s="3">
        <v>3</v>
      </c>
      <c r="C13" s="4" t="s">
        <v>18</v>
      </c>
      <c r="D13" s="3"/>
      <c r="E13" s="16" t="s">
        <v>203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.6" customHeight="1">
      <c r="E1" s="31" t="s">
        <v>351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213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63.75" customHeight="1">
      <c r="B13" s="3">
        <v>3</v>
      </c>
      <c r="C13" s="4" t="s">
        <v>18</v>
      </c>
      <c r="D13" s="3"/>
      <c r="E13" s="16" t="s">
        <v>201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9" customHeight="1">
      <c r="E1" s="31" t="s">
        <v>350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200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212.25" customHeight="1">
      <c r="B13" s="3">
        <v>3</v>
      </c>
      <c r="C13" s="4" t="s">
        <v>18</v>
      </c>
      <c r="D13" s="3"/>
      <c r="E13" s="20" t="s">
        <v>458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124"/>
  <sheetViews>
    <sheetView topLeftCell="A14" workbookViewId="0">
      <selection activeCell="I13" sqref="I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0.45" customHeight="1">
      <c r="E1" s="31" t="s">
        <v>349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199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47" customHeight="1">
      <c r="B13" s="3">
        <v>3</v>
      </c>
      <c r="C13" s="4" t="s">
        <v>18</v>
      </c>
      <c r="D13" s="3"/>
      <c r="E13" s="16" t="s">
        <v>457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" customHeight="1">
      <c r="E1" s="31" t="s">
        <v>333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371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48.5" customHeight="1">
      <c r="B13" s="3">
        <v>3</v>
      </c>
      <c r="C13" s="4" t="s">
        <v>18</v>
      </c>
      <c r="D13" s="3"/>
      <c r="E13" s="16" t="s">
        <v>470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I9" sqref="I9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" customHeight="1">
      <c r="E1" s="31" t="s">
        <v>372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198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93" customHeight="1">
      <c r="B13" s="3">
        <v>3</v>
      </c>
      <c r="C13" s="4" t="s">
        <v>18</v>
      </c>
      <c r="D13" s="3"/>
      <c r="E13" s="16"/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6.45" customHeight="1">
      <c r="E1" s="31" t="s">
        <v>348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196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63.75" customHeight="1">
      <c r="B13" s="3">
        <v>3</v>
      </c>
      <c r="C13" s="4" t="s">
        <v>18</v>
      </c>
      <c r="D13" s="3"/>
      <c r="E13" s="16" t="s">
        <v>197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6.45" customHeight="1">
      <c r="E1" s="31" t="s">
        <v>346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194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93" customHeight="1">
      <c r="B13" s="3">
        <v>3</v>
      </c>
      <c r="C13" s="4" t="s">
        <v>18</v>
      </c>
      <c r="D13" s="3"/>
      <c r="E13" s="16" t="s">
        <v>195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9.45" customHeight="1">
      <c r="E1" s="31" t="s">
        <v>456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192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63.75" customHeight="1">
      <c r="B13" s="3">
        <v>3</v>
      </c>
      <c r="C13" s="4" t="s">
        <v>18</v>
      </c>
      <c r="D13" s="3"/>
      <c r="E13" s="16" t="s">
        <v>193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G124"/>
  <sheetViews>
    <sheetView topLeftCell="A19" workbookViewId="0">
      <selection activeCell="H34" sqref="H3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.6" customHeight="1">
      <c r="E1" s="31" t="s">
        <v>345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191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26" customHeight="1">
      <c r="B13" s="3">
        <v>3</v>
      </c>
      <c r="C13" s="4" t="s">
        <v>18</v>
      </c>
      <c r="D13" s="3"/>
      <c r="E13" s="16" t="s">
        <v>448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1.9" customHeight="1">
      <c r="E1" s="31" t="s">
        <v>344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190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26" customHeight="1">
      <c r="B13" s="3">
        <v>3</v>
      </c>
      <c r="C13" s="4" t="s">
        <v>18</v>
      </c>
      <c r="D13" s="3"/>
      <c r="E13" s="16" t="s">
        <v>455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I14" sqref="I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5.15" customHeight="1">
      <c r="E1" s="31" t="s">
        <v>343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189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83.25" customHeight="1">
      <c r="B13" s="3">
        <v>3</v>
      </c>
      <c r="C13" s="4" t="s">
        <v>18</v>
      </c>
      <c r="D13" s="3"/>
      <c r="E13" s="16" t="s">
        <v>188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H18" sqref="H18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7" customHeight="1">
      <c r="E1" s="31" t="s">
        <v>342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187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36.15" customHeight="1">
      <c r="B13" s="3">
        <v>3</v>
      </c>
      <c r="C13" s="4" t="s">
        <v>18</v>
      </c>
      <c r="D13" s="3"/>
      <c r="E13" s="16" t="s">
        <v>454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H13" sqref="H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" customHeight="1">
      <c r="E1" s="31" t="s">
        <v>341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186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36.15" customHeight="1">
      <c r="B13" s="3">
        <v>3</v>
      </c>
      <c r="C13" s="4" t="s">
        <v>18</v>
      </c>
      <c r="D13" s="3"/>
      <c r="E13" s="16" t="s">
        <v>448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I13" sqref="I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5.9" customHeight="1">
      <c r="E1" s="31" t="s">
        <v>340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185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68.75" customHeight="1">
      <c r="B13" s="3">
        <v>3</v>
      </c>
      <c r="C13" s="4" t="s">
        <v>18</v>
      </c>
      <c r="D13" s="3"/>
      <c r="E13" s="20" t="s">
        <v>448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24"/>
  <sheetViews>
    <sheetView topLeftCell="A12" workbookViewId="0">
      <selection activeCell="J13" sqref="J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1.9" customHeight="1">
      <c r="E1" s="31" t="s">
        <v>370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174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60.5" customHeight="1">
      <c r="B13" s="3">
        <v>3</v>
      </c>
      <c r="C13" s="4" t="s">
        <v>18</v>
      </c>
      <c r="D13" s="3"/>
      <c r="E13" s="20" t="s">
        <v>448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H13" sqref="H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" customHeight="1">
      <c r="E1" s="31" t="s">
        <v>339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184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36.15" customHeight="1">
      <c r="B13" s="3">
        <v>3</v>
      </c>
      <c r="C13" s="4" t="s">
        <v>18</v>
      </c>
      <c r="D13" s="3"/>
      <c r="E13" s="16" t="s">
        <v>453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I13" sqref="I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.6" customHeight="1">
      <c r="E1" s="31" t="s">
        <v>338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183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36.15" customHeight="1">
      <c r="B13" s="3">
        <v>3</v>
      </c>
      <c r="C13" s="4" t="s">
        <v>18</v>
      </c>
      <c r="D13" s="3"/>
      <c r="E13" s="16" t="s">
        <v>448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.6" customHeight="1">
      <c r="E1" s="31" t="s">
        <v>337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181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67.25" customHeight="1">
      <c r="B13" s="3">
        <v>3</v>
      </c>
      <c r="C13" s="4" t="s">
        <v>18</v>
      </c>
      <c r="D13" s="3"/>
      <c r="E13" s="20" t="s">
        <v>448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3.45" customHeight="1">
      <c r="E1" s="31" t="s">
        <v>336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211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66.599999999999994" customHeight="1">
      <c r="B13" s="3">
        <v>3</v>
      </c>
      <c r="C13" s="4" t="s">
        <v>18</v>
      </c>
      <c r="D13" s="3"/>
      <c r="E13" s="16" t="s">
        <v>180</v>
      </c>
      <c r="F13" s="18">
        <v>50.08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213.31288000000001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369.00088000000005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H14" sqref="H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7.6" customHeight="1">
      <c r="E1" s="31" t="s">
        <v>335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212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86.25" customHeight="1">
      <c r="B13" s="3">
        <v>3</v>
      </c>
      <c r="C13" s="4" t="s">
        <v>18</v>
      </c>
      <c r="D13" s="3"/>
      <c r="E13" s="20" t="s">
        <v>179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I13" sqref="I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5.15" customHeight="1">
      <c r="E1" s="31" t="s">
        <v>334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178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77" customHeight="1">
      <c r="B13" s="3">
        <v>3</v>
      </c>
      <c r="C13" s="4" t="s">
        <v>18</v>
      </c>
      <c r="D13" s="3"/>
      <c r="E13" s="20" t="s">
        <v>452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H14" sqref="H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7.6" customHeight="1">
      <c r="E1" s="31" t="s">
        <v>332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177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40.25" customHeight="1">
      <c r="B13" s="3">
        <v>3</v>
      </c>
      <c r="C13" s="4" t="s">
        <v>18</v>
      </c>
      <c r="D13" s="3"/>
      <c r="E13" s="20" t="s">
        <v>451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G124"/>
  <sheetViews>
    <sheetView topLeftCell="A7" workbookViewId="0">
      <selection activeCell="H15" sqref="H15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6.9" customHeight="1">
      <c r="E1" s="31" t="s">
        <v>331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176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28.65" customHeight="1">
      <c r="B13" s="3">
        <v>3</v>
      </c>
      <c r="C13" s="4" t="s">
        <v>18</v>
      </c>
      <c r="D13" s="3"/>
      <c r="E13" s="16" t="s">
        <v>448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H14" sqref="H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8" customHeight="1">
      <c r="E1" s="31" t="s">
        <v>330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175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60.5" customHeight="1">
      <c r="B13" s="3">
        <v>3</v>
      </c>
      <c r="C13" s="4" t="s">
        <v>18</v>
      </c>
      <c r="D13" s="3"/>
      <c r="E13" s="20" t="s">
        <v>448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G124"/>
  <sheetViews>
    <sheetView topLeftCell="A14" workbookViewId="0">
      <selection activeCell="G13" sqref="G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" customHeight="1">
      <c r="E1" s="31" t="s">
        <v>329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98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08" customHeight="1">
      <c r="B13" s="3">
        <v>3</v>
      </c>
      <c r="C13" s="4" t="s">
        <v>18</v>
      </c>
      <c r="D13" s="3"/>
      <c r="E13" s="16" t="s">
        <v>450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8.45" customHeight="1">
      <c r="E1" s="31" t="s">
        <v>369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225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54.4" customHeight="1">
      <c r="B13" s="3">
        <v>3</v>
      </c>
      <c r="C13" s="4" t="s">
        <v>18</v>
      </c>
      <c r="D13" s="3"/>
      <c r="E13" s="16" t="s">
        <v>226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5.9" customHeight="1">
      <c r="E1" s="31" t="s">
        <v>328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173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60.5" customHeight="1">
      <c r="B13" s="3">
        <v>3</v>
      </c>
      <c r="C13" s="4" t="s">
        <v>18</v>
      </c>
      <c r="D13" s="3"/>
      <c r="E13" s="20" t="s">
        <v>448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0" customHeight="1">
      <c r="E1" s="31" t="s">
        <v>327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172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67.150000000000006" customHeight="1">
      <c r="B13" s="3">
        <v>3</v>
      </c>
      <c r="C13" s="4" t="s">
        <v>18</v>
      </c>
      <c r="D13" s="3"/>
      <c r="E13" s="16" t="s">
        <v>449</v>
      </c>
      <c r="F13" s="18">
        <v>50.08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213.31288000000001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369.00088000000005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9.9" customHeight="1">
      <c r="E1" s="31" t="s">
        <v>326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171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62" customHeight="1">
      <c r="B13" s="3">
        <v>3</v>
      </c>
      <c r="C13" s="4" t="s">
        <v>18</v>
      </c>
      <c r="D13" s="3"/>
      <c r="E13" s="20" t="s">
        <v>448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G124"/>
  <sheetViews>
    <sheetView topLeftCell="A19" workbookViewId="0">
      <selection activeCell="I13" sqref="I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3.45" customHeight="1">
      <c r="E1" s="31" t="s">
        <v>325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170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39.5" customHeight="1">
      <c r="B13" s="3">
        <v>3</v>
      </c>
      <c r="C13" s="4" t="s">
        <v>18</v>
      </c>
      <c r="D13" s="3"/>
      <c r="E13" s="20" t="s">
        <v>447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9.15" customHeight="1">
      <c r="E1" s="31" t="s">
        <v>324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169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55.25" customHeight="1">
      <c r="B13" s="3">
        <v>3</v>
      </c>
      <c r="C13" s="4" t="s">
        <v>18</v>
      </c>
      <c r="D13" s="3"/>
      <c r="E13" s="16" t="s">
        <v>168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8.9" customHeight="1">
      <c r="E1" s="31" t="s">
        <v>323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166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62.65" customHeight="1">
      <c r="B13" s="3">
        <v>3</v>
      </c>
      <c r="C13" s="4" t="s">
        <v>18</v>
      </c>
      <c r="D13" s="3"/>
      <c r="E13" s="16" t="s">
        <v>167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" customHeight="1">
      <c r="E1" s="31" t="s">
        <v>445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165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88.25" customHeight="1">
      <c r="B13" s="3">
        <v>3</v>
      </c>
      <c r="C13" s="4" t="s">
        <v>18</v>
      </c>
      <c r="D13" s="3"/>
      <c r="E13" s="20" t="s">
        <v>446</v>
      </c>
      <c r="F13" s="18">
        <v>130.08000000000001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293.31288000000006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449.00088000000005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0.6" customHeight="1">
      <c r="E1" s="31" t="s">
        <v>322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182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157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30.6" customHeight="1">
      <c r="B13" s="3">
        <v>3</v>
      </c>
      <c r="C13" s="4" t="s">
        <v>18</v>
      </c>
      <c r="D13" s="3"/>
      <c r="E13" s="16"/>
      <c r="F13" s="18">
        <v>0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163.23288000000002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v>112.61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v>43.16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319.00288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G124"/>
  <sheetViews>
    <sheetView topLeftCell="A7" workbookViewId="0">
      <selection activeCell="E11" sqref="E1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6.9" customHeight="1">
      <c r="E1" s="31" t="s">
        <v>316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444</v>
      </c>
      <c r="C7" s="29"/>
      <c r="D7" s="29"/>
      <c r="E7" s="30"/>
      <c r="F7" s="30"/>
    </row>
    <row r="8" spans="2:7" s="1" customFormat="1" ht="20.65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164</v>
      </c>
      <c r="F11" s="3">
        <v>239.52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86.945760000000007</v>
      </c>
    </row>
    <row r="13" spans="2:7" s="1" customFormat="1" ht="30.6" customHeight="1">
      <c r="B13" s="3">
        <v>3</v>
      </c>
      <c r="C13" s="4" t="s">
        <v>18</v>
      </c>
      <c r="D13" s="3"/>
      <c r="E13" s="16"/>
      <c r="F13" s="18">
        <v>0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326.46576000000005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v>225.25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v>86.28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637.99576000000002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0.45" customHeight="1">
      <c r="E1" s="31" t="s">
        <v>317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319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160</v>
      </c>
      <c r="F11" s="3">
        <v>95.8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34.775399999999998</v>
      </c>
    </row>
    <row r="13" spans="2:7" s="1" customFormat="1" ht="30.6" customHeight="1">
      <c r="B13" s="3">
        <v>3</v>
      </c>
      <c r="C13" s="4" t="s">
        <v>18</v>
      </c>
      <c r="D13" s="3"/>
      <c r="E13" s="16"/>
      <c r="F13" s="18">
        <v>0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130.5754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v>89.99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v>34.43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254.99540000000002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I14" sqref="I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9.9" customHeight="1">
      <c r="E1" s="31" t="s">
        <v>368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231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38.75" customHeight="1">
      <c r="B13" s="3">
        <v>3</v>
      </c>
      <c r="C13" s="4" t="s">
        <v>18</v>
      </c>
      <c r="D13" s="3"/>
      <c r="E13" s="20" t="s">
        <v>469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" customHeight="1">
      <c r="E1" s="31" t="s">
        <v>318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159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157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30.6" customHeight="1">
      <c r="B13" s="3">
        <v>3</v>
      </c>
      <c r="C13" s="4" t="s">
        <v>18</v>
      </c>
      <c r="D13" s="3"/>
      <c r="E13" s="16"/>
      <c r="F13" s="18">
        <v>0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163.23288000000002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v>112.61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v>43.16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319.00288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7.5" customHeight="1">
      <c r="E1" s="31" t="s">
        <v>315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158</v>
      </c>
      <c r="C7" s="29"/>
      <c r="D7" s="29"/>
      <c r="E7" s="30"/>
      <c r="F7" s="30"/>
    </row>
    <row r="8" spans="2:7" s="1" customFormat="1" ht="20.65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157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30.6" customHeight="1">
      <c r="B13" s="3">
        <v>3</v>
      </c>
      <c r="C13" s="4" t="s">
        <v>18</v>
      </c>
      <c r="D13" s="3"/>
      <c r="E13" s="16"/>
      <c r="F13" s="18">
        <v>0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163.23288000000002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v>112.61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v>43.16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319.00288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3.25" customHeight="1">
      <c r="E1" s="31" t="s">
        <v>311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156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102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87.75" customHeight="1">
      <c r="B13" s="24">
        <v>3</v>
      </c>
      <c r="C13" s="23" t="s">
        <v>18</v>
      </c>
      <c r="D13" s="24"/>
      <c r="E13" s="22" t="s">
        <v>443</v>
      </c>
      <c r="F13" s="25">
        <v>99.54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181.15644000000003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259.00044000000003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C13" sqref="C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.75" customHeight="1">
      <c r="E1" s="31" t="s">
        <v>314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155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102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105.6" customHeight="1">
      <c r="B13" s="24">
        <v>3</v>
      </c>
      <c r="C13" s="23" t="s">
        <v>18</v>
      </c>
      <c r="D13" s="24"/>
      <c r="E13" s="22" t="s">
        <v>442</v>
      </c>
      <c r="F13" s="25">
        <v>99.54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181.15644000000003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259.00044000000003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5" sqref="F15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" customHeight="1">
      <c r="E1" s="31" t="s">
        <v>313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154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102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105.6" customHeight="1">
      <c r="B13" s="3">
        <v>3</v>
      </c>
      <c r="C13" s="4" t="s">
        <v>18</v>
      </c>
      <c r="D13" s="3"/>
      <c r="E13" s="20" t="s">
        <v>441</v>
      </c>
      <c r="F13" s="18">
        <v>109.54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191.15644000000003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269.00044000000003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2.25" customHeight="1">
      <c r="E1" s="31" t="s">
        <v>312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153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35" customHeight="1">
      <c r="B13" s="3">
        <v>3</v>
      </c>
      <c r="C13" s="19" t="s">
        <v>18</v>
      </c>
      <c r="D13" s="3"/>
      <c r="E13" s="20" t="s">
        <v>440</v>
      </c>
      <c r="F13" s="18">
        <v>120.08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283.31288000000001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439.00088000000005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G124"/>
  <sheetViews>
    <sheetView topLeftCell="A9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4" customHeight="1">
      <c r="E1" s="31" t="s">
        <v>310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152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83" customHeight="1">
      <c r="B13" s="3">
        <v>3</v>
      </c>
      <c r="C13" s="19" t="s">
        <v>18</v>
      </c>
      <c r="D13" s="3"/>
      <c r="E13" s="20" t="s">
        <v>439</v>
      </c>
      <c r="F13" s="18">
        <v>120.08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283.31288000000001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439.00088000000005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9.25" customHeight="1">
      <c r="E1" s="31" t="s">
        <v>308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151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38" customHeight="1">
      <c r="B13" s="3">
        <v>3</v>
      </c>
      <c r="C13" s="19" t="s">
        <v>18</v>
      </c>
      <c r="D13" s="3"/>
      <c r="E13" s="20" t="s">
        <v>438</v>
      </c>
      <c r="F13" s="18">
        <v>120.08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283.31288000000001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439.00088000000005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7.75" customHeight="1">
      <c r="E1" s="31" t="s">
        <v>309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150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108</v>
      </c>
      <c r="F11" s="3">
        <v>29.94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10.868220000000001</v>
      </c>
    </row>
    <row r="13" spans="2:7" s="1" customFormat="1" ht="72" customHeight="1">
      <c r="B13" s="24">
        <v>3</v>
      </c>
      <c r="C13" s="23" t="s">
        <v>18</v>
      </c>
      <c r="D13" s="24"/>
      <c r="E13" s="22" t="s">
        <v>437</v>
      </c>
      <c r="F13" s="25">
        <v>105.27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146.07821999999999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28.143599999999999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10.7784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185.00021999999998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7.25" customHeight="1">
      <c r="E1" s="31" t="s">
        <v>307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149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136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94.15" customHeight="1">
      <c r="B13" s="3">
        <v>3</v>
      </c>
      <c r="C13" s="19" t="s">
        <v>18</v>
      </c>
      <c r="D13" s="3"/>
      <c r="E13" s="20" t="s">
        <v>436</v>
      </c>
      <c r="F13" s="18">
        <v>149.54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231.15644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309.00044000000003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15" customHeight="1">
      <c r="E1" s="31" t="s">
        <v>367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230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56.75" customHeight="1">
      <c r="B13" s="3">
        <v>3</v>
      </c>
      <c r="C13" s="4" t="s">
        <v>18</v>
      </c>
      <c r="D13" s="3"/>
      <c r="E13" s="20" t="s">
        <v>468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G124"/>
  <sheetViews>
    <sheetView topLeftCell="A19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" customHeight="1">
      <c r="E1" s="31" t="s">
        <v>306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148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102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119.25" customHeight="1">
      <c r="B13" s="24">
        <v>3</v>
      </c>
      <c r="C13" s="23" t="s">
        <v>18</v>
      </c>
      <c r="D13" s="24"/>
      <c r="E13" s="22" t="s">
        <v>435</v>
      </c>
      <c r="F13" s="25">
        <v>109.54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191.15644000000003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269.00044000000003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5" customHeight="1">
      <c r="E1" s="31" t="s">
        <v>305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147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13.25" customHeight="1">
      <c r="B13" s="3">
        <v>3</v>
      </c>
      <c r="C13" s="19" t="s">
        <v>18</v>
      </c>
      <c r="D13" s="3"/>
      <c r="E13" s="20" t="s">
        <v>434</v>
      </c>
      <c r="F13" s="18">
        <v>120.08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283.31288000000001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439.00088000000005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G13" sqref="G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.75" customHeight="1">
      <c r="E1" s="31" t="s">
        <v>304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146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108</v>
      </c>
      <c r="F11" s="3">
        <v>29.94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10.868220000000001</v>
      </c>
    </row>
    <row r="13" spans="2:7" s="1" customFormat="1" ht="72" customHeight="1">
      <c r="B13" s="24">
        <v>3</v>
      </c>
      <c r="C13" s="23" t="s">
        <v>18</v>
      </c>
      <c r="D13" s="24"/>
      <c r="E13" s="22" t="s">
        <v>433</v>
      </c>
      <c r="F13" s="25">
        <v>0.27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41.078220000000009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28.143599999999999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10.7784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80.000220000000013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1:G124"/>
  <sheetViews>
    <sheetView topLeftCell="A22" workbookViewId="0">
      <selection activeCell="F15" sqref="F15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3.75" customHeight="1">
      <c r="E1" s="31" t="s">
        <v>303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145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234</v>
      </c>
      <c r="F11" s="3">
        <v>71.849999999999994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26.081549999999996</v>
      </c>
    </row>
    <row r="13" spans="2:7" s="1" customFormat="1" ht="105.6" customHeight="1">
      <c r="B13" s="3">
        <v>3</v>
      </c>
      <c r="C13" s="4" t="s">
        <v>18</v>
      </c>
      <c r="D13" s="3"/>
      <c r="E13" s="20" t="s">
        <v>432</v>
      </c>
      <c r="F13" s="18">
        <v>0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97.931549999999987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67.538999999999987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25.865999999999996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ROUND(F14+F15+F16,0)</f>
        <v>191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0.75" customHeight="1">
      <c r="E1" s="31" t="s">
        <v>302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144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136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87.75" customHeight="1">
      <c r="B13" s="24">
        <v>3</v>
      </c>
      <c r="C13" s="23" t="s">
        <v>18</v>
      </c>
      <c r="D13" s="3"/>
      <c r="E13" s="22" t="s">
        <v>431</v>
      </c>
      <c r="F13" s="18">
        <v>99.54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181.15644000000003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259.00044000000003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B1:G124"/>
  <sheetViews>
    <sheetView topLeftCell="A12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0.25" customHeight="1">
      <c r="E1" s="31" t="s">
        <v>301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143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136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125.65" customHeight="1">
      <c r="B13" s="3">
        <v>3</v>
      </c>
      <c r="C13" s="4" t="s">
        <v>18</v>
      </c>
      <c r="D13" s="3"/>
      <c r="E13" s="20" t="s">
        <v>430</v>
      </c>
      <c r="F13" s="18">
        <v>89.54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171.15644000000003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249.00044000000003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8.75" customHeight="1">
      <c r="E1" s="31" t="s">
        <v>300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142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03.5" customHeight="1">
      <c r="B13" s="3">
        <v>3</v>
      </c>
      <c r="C13" s="4" t="s">
        <v>18</v>
      </c>
      <c r="D13" s="3"/>
      <c r="E13" s="20" t="s">
        <v>429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5.25" customHeight="1">
      <c r="E1" s="33" t="s">
        <v>299</v>
      </c>
      <c r="F1" s="33"/>
      <c r="G1" s="33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141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01.1" customHeight="1">
      <c r="B13" s="3">
        <v>3</v>
      </c>
      <c r="C13" s="4" t="s">
        <v>18</v>
      </c>
      <c r="D13" s="3"/>
      <c r="E13" s="16" t="s">
        <v>428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C13" sqref="C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3" customHeight="1">
      <c r="E1" s="31" t="s">
        <v>298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140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128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04.25" customHeight="1">
      <c r="B13" s="21">
        <v>3</v>
      </c>
      <c r="C13" s="4" t="s">
        <v>18</v>
      </c>
      <c r="D13" s="3"/>
      <c r="E13" s="36" t="s">
        <v>427</v>
      </c>
      <c r="F13" s="18">
        <v>149.81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272.23465999999996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389.00065999999993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5.5" customHeight="1">
      <c r="E1" s="31" t="s">
        <v>297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138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108</v>
      </c>
      <c r="F11" s="3">
        <v>29.94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10.868220000000001</v>
      </c>
    </row>
    <row r="13" spans="2:7" s="1" customFormat="1" ht="53.25" customHeight="1">
      <c r="B13" s="3">
        <v>3</v>
      </c>
      <c r="C13" s="4" t="s">
        <v>18</v>
      </c>
      <c r="D13" s="3"/>
      <c r="E13" s="16" t="s">
        <v>139</v>
      </c>
      <c r="F13" s="18">
        <v>0.27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41.078220000000009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28.143599999999999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10.7784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80.000220000000013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0" customHeight="1">
      <c r="E1" s="31" t="s">
        <v>366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229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44" customHeight="1">
      <c r="B13" s="3">
        <v>3</v>
      </c>
      <c r="C13" s="4" t="s">
        <v>18</v>
      </c>
      <c r="D13" s="3"/>
      <c r="E13" s="20" t="s">
        <v>467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4" sqref="E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9.25" customHeight="1">
      <c r="E1" s="31" t="s">
        <v>296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137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136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104.25" customHeight="1">
      <c r="B13" s="3">
        <v>3</v>
      </c>
      <c r="C13" s="4" t="s">
        <v>18</v>
      </c>
      <c r="D13" s="3"/>
      <c r="E13" s="20" t="s">
        <v>426</v>
      </c>
      <c r="F13" s="18">
        <v>99.54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181.15644000000003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259.00044000000003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0.75" customHeight="1">
      <c r="E1" s="31" t="s">
        <v>295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424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136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154.5" customHeight="1">
      <c r="B13" s="3">
        <v>3</v>
      </c>
      <c r="C13" s="4" t="s">
        <v>18</v>
      </c>
      <c r="D13" s="3"/>
      <c r="E13" s="16" t="s">
        <v>425</v>
      </c>
      <c r="F13" s="18">
        <v>149.54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231.15644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309.00044000000003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H13" sqref="H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8" customHeight="1">
      <c r="E1" s="31" t="s">
        <v>294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135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49.25" customHeight="1">
      <c r="B13" s="3">
        <v>3</v>
      </c>
      <c r="C13" s="4" t="s">
        <v>18</v>
      </c>
      <c r="D13" s="3"/>
      <c r="E13" s="16" t="s">
        <v>423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B7" sqref="B7:F8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8" customHeight="1">
      <c r="E1" s="31" t="s">
        <v>293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133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01.1" customHeight="1">
      <c r="B13" s="3">
        <v>3</v>
      </c>
      <c r="C13" s="4" t="s">
        <v>18</v>
      </c>
      <c r="D13" s="3"/>
      <c r="E13" s="16" t="s">
        <v>134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3.45" customHeight="1">
      <c r="E1" s="31" t="s">
        <v>292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131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01.1" customHeight="1">
      <c r="B13" s="3">
        <v>3</v>
      </c>
      <c r="C13" s="4" t="s">
        <v>18</v>
      </c>
      <c r="D13" s="3"/>
      <c r="E13" s="16" t="s">
        <v>132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9" customHeight="1">
      <c r="E1" s="31" t="s">
        <v>291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130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32" customHeight="1">
      <c r="B13" s="3">
        <v>3</v>
      </c>
      <c r="C13" s="4" t="s">
        <v>18</v>
      </c>
      <c r="D13" s="3"/>
      <c r="E13" s="16" t="s">
        <v>422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B1:G124"/>
  <sheetViews>
    <sheetView topLeftCell="A19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1.6" customHeight="1">
      <c r="E1" s="31" t="s">
        <v>290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127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32.75" customHeight="1">
      <c r="B13" s="3">
        <v>3</v>
      </c>
      <c r="C13" s="4" t="s">
        <v>18</v>
      </c>
      <c r="D13" s="3"/>
      <c r="E13" s="16" t="s">
        <v>421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B1:G124"/>
  <sheetViews>
    <sheetView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9" customHeight="1">
      <c r="E1" s="31" t="s">
        <v>289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126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128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14" customHeight="1">
      <c r="B13" s="3">
        <v>3</v>
      </c>
      <c r="C13" s="4" t="s">
        <v>18</v>
      </c>
      <c r="D13" s="3"/>
      <c r="E13" s="16" t="s">
        <v>420</v>
      </c>
      <c r="F13" s="18">
        <v>109.81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232.23465999999999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349.00065999999998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E14" sqref="E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0.45" customHeight="1">
      <c r="E1" s="31" t="s">
        <v>288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124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108</v>
      </c>
      <c r="F11" s="3">
        <v>29.94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10.868220000000001</v>
      </c>
    </row>
    <row r="13" spans="2:7" s="1" customFormat="1" ht="48" customHeight="1">
      <c r="B13" s="3">
        <v>3</v>
      </c>
      <c r="C13" s="4" t="s">
        <v>18</v>
      </c>
      <c r="D13" s="3"/>
      <c r="E13" s="16" t="s">
        <v>125</v>
      </c>
      <c r="F13" s="18">
        <v>0.27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41.078220000000009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28.143599999999999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10.7784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80.000220000000013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B1:G124"/>
  <sheetViews>
    <sheetView topLeftCell="A13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9.9" customHeight="1">
      <c r="E1" s="31" t="s">
        <v>287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121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42.5" customHeight="1">
      <c r="B13" s="3">
        <v>3</v>
      </c>
      <c r="C13" s="4" t="s">
        <v>18</v>
      </c>
      <c r="D13" s="3"/>
      <c r="E13" s="16" t="s">
        <v>419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24"/>
  <sheetViews>
    <sheetView topLeftCell="A7" workbookViewId="0">
      <selection activeCell="H13" sqref="H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61.9" customHeight="1">
      <c r="E1" s="31" t="s">
        <v>365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227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81" customHeight="1">
      <c r="B13" s="3">
        <v>3</v>
      </c>
      <c r="C13" s="4" t="s">
        <v>18</v>
      </c>
      <c r="D13" s="3"/>
      <c r="E13" s="20" t="s">
        <v>228</v>
      </c>
      <c r="F13" s="18">
        <v>100.08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263.31288000000001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419.00088000000005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B1:G124"/>
  <sheetViews>
    <sheetView topLeftCell="A19" workbookViewId="0">
      <selection activeCell="F13" sqref="F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5.9" customHeight="1">
      <c r="E1" s="31" t="s">
        <v>286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120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102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141" customHeight="1">
      <c r="B13" s="3">
        <v>3</v>
      </c>
      <c r="C13" s="4" t="s">
        <v>18</v>
      </c>
      <c r="D13" s="3"/>
      <c r="E13" s="16" t="s">
        <v>418</v>
      </c>
      <c r="F13" s="18">
        <v>111.54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193.15644000000003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271.00044000000003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B1:G124"/>
  <sheetViews>
    <sheetView topLeftCell="A7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6.45" customHeight="1">
      <c r="E1" s="31" t="s">
        <v>285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119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162</v>
      </c>
      <c r="F11" s="3">
        <v>89.82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32.604659999999996</v>
      </c>
    </row>
    <row r="13" spans="2:7" s="1" customFormat="1" ht="118.5" customHeight="1">
      <c r="B13" s="3">
        <v>3</v>
      </c>
      <c r="C13" s="4" t="s">
        <v>18</v>
      </c>
      <c r="D13" s="3"/>
      <c r="E13" s="16" t="s">
        <v>417</v>
      </c>
      <c r="F13" s="18">
        <v>109.81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232.23465999999999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84.430799999999991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32.335199999999993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349.00065999999998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5.15" customHeight="1">
      <c r="E1" s="31" t="s">
        <v>284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118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107.25" customHeight="1">
      <c r="B13" s="3">
        <v>3</v>
      </c>
      <c r="C13" s="4" t="s">
        <v>18</v>
      </c>
      <c r="D13" s="3"/>
      <c r="E13" s="16" t="s">
        <v>416</v>
      </c>
      <c r="F13" s="18">
        <v>120.08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283.31288000000001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439.00088000000005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E1" sqref="E1:G1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9.9" customHeight="1">
      <c r="E1" s="31" t="s">
        <v>283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116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108</v>
      </c>
      <c r="F11" s="3">
        <v>29.94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10.868220000000001</v>
      </c>
    </row>
    <row r="13" spans="2:7" s="1" customFormat="1" ht="33.6" customHeight="1">
      <c r="B13" s="3">
        <v>3</v>
      </c>
      <c r="C13" s="4" t="s">
        <v>18</v>
      </c>
      <c r="D13" s="3"/>
      <c r="E13" s="16" t="s">
        <v>117</v>
      </c>
      <c r="F13" s="18">
        <v>0.27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41.078220000000009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28.143599999999999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10.7784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80.000220000000013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H13" sqref="H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3.45" customHeight="1">
      <c r="E1" s="31" t="s">
        <v>282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115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99</v>
      </c>
      <c r="F11" s="3">
        <v>119.76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43.472880000000004</v>
      </c>
    </row>
    <row r="13" spans="2:7" s="1" customFormat="1" ht="98.25" customHeight="1">
      <c r="B13" s="3">
        <v>3</v>
      </c>
      <c r="C13" s="4" t="s">
        <v>18</v>
      </c>
      <c r="D13" s="3"/>
      <c r="E13" s="16" t="s">
        <v>415</v>
      </c>
      <c r="F13" s="18">
        <v>120.08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283.31288000000001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112.5744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43.113599999999998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439.00088000000005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B1:G124"/>
  <sheetViews>
    <sheetView topLeftCell="A5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70.5" customHeight="1">
      <c r="E1" s="34" t="s">
        <v>281</v>
      </c>
      <c r="F1" s="34"/>
      <c r="G1" s="34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114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233</v>
      </c>
      <c r="F11" s="3">
        <v>56.89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20.651070000000001</v>
      </c>
    </row>
    <row r="13" spans="2:7" s="1" customFormat="1" ht="99" customHeight="1">
      <c r="B13" s="3">
        <v>3</v>
      </c>
      <c r="C13" s="4" t="s">
        <v>18</v>
      </c>
      <c r="D13" s="3"/>
      <c r="E13" s="16" t="s">
        <v>415</v>
      </c>
      <c r="F13" s="18">
        <v>41.5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119.04107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53.476599999999998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20.480399999999999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192.99807000000001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B1:G124"/>
  <sheetViews>
    <sheetView topLeftCell="A10" workbookViewId="0">
      <selection activeCell="D14" sqref="D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49.9" customHeight="1">
      <c r="E1" s="31" t="s">
        <v>280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112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232</v>
      </c>
      <c r="F11" s="3">
        <v>38.92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14.12796</v>
      </c>
    </row>
    <row r="13" spans="2:7" s="1" customFormat="1" ht="57" customHeight="1">
      <c r="B13" s="3">
        <v>3</v>
      </c>
      <c r="C13" s="4" t="s">
        <v>18</v>
      </c>
      <c r="D13" s="3"/>
      <c r="E13" s="16" t="s">
        <v>113</v>
      </c>
      <c r="F13" s="18">
        <v>80.36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133.40796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36.584800000000001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14.011200000000001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184.00396000000001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B1:G124"/>
  <sheetViews>
    <sheetView topLeftCell="A11" workbookViewId="0">
      <selection activeCell="F15" sqref="F15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8.9" customHeight="1">
      <c r="E1" s="34" t="s">
        <v>279</v>
      </c>
      <c r="F1" s="34"/>
      <c r="G1" s="34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111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102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118.5" customHeight="1">
      <c r="B13" s="3">
        <v>3</v>
      </c>
      <c r="C13" s="4" t="s">
        <v>18</v>
      </c>
      <c r="D13" s="3"/>
      <c r="E13" s="16" t="s">
        <v>414</v>
      </c>
      <c r="F13" s="18">
        <v>249.54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331.15643999999998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409.00043999999997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B1:G124"/>
  <sheetViews>
    <sheetView topLeftCell="A16" workbookViewId="0">
      <selection activeCell="G14" sqref="G14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6.45" customHeight="1">
      <c r="E1" s="31" t="s">
        <v>278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109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102</v>
      </c>
      <c r="F11" s="3">
        <v>59.88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21.736440000000002</v>
      </c>
    </row>
    <row r="13" spans="2:7" s="1" customFormat="1" ht="139.5" customHeight="1">
      <c r="B13" s="3">
        <v>3</v>
      </c>
      <c r="C13" s="4" t="s">
        <v>18</v>
      </c>
      <c r="D13" s="3"/>
      <c r="E13" s="16" t="s">
        <v>110</v>
      </c>
      <c r="F13" s="18">
        <v>109.54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191.15644000000003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56.287199999999999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21.556799999999999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269.00044000000003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B1:G124"/>
  <sheetViews>
    <sheetView topLeftCell="A6" workbookViewId="0">
      <selection activeCell="E13" sqref="E13"/>
    </sheetView>
  </sheetViews>
  <sheetFormatPr defaultRowHeight="15"/>
  <cols>
    <col min="1" max="1" width="2.7109375" customWidth="1"/>
    <col min="2" max="2" width="7.28515625" customWidth="1"/>
    <col min="3" max="3" width="35.28515625" customWidth="1"/>
    <col min="4" max="4" width="6.7109375" customWidth="1"/>
    <col min="5" max="5" width="17.28515625" customWidth="1"/>
    <col min="6" max="8" width="8.7109375" customWidth="1"/>
  </cols>
  <sheetData>
    <row r="1" spans="2:7" ht="52.15" customHeight="1">
      <c r="E1" s="31" t="s">
        <v>277</v>
      </c>
      <c r="F1" s="31"/>
      <c r="G1" s="31"/>
    </row>
    <row r="2" spans="2:7" ht="15.75">
      <c r="E2" s="32" t="s">
        <v>14</v>
      </c>
      <c r="F2" s="32"/>
      <c r="G2" s="32"/>
    </row>
    <row r="3" spans="2:7" ht="59.65" customHeight="1">
      <c r="E3" s="32" t="s">
        <v>17</v>
      </c>
      <c r="F3" s="32"/>
      <c r="G3" s="32"/>
    </row>
    <row r="4" spans="2:7" ht="15.75">
      <c r="E4" s="32" t="s">
        <v>15</v>
      </c>
      <c r="F4" s="32"/>
      <c r="G4" s="32"/>
    </row>
    <row r="5" spans="2:7" ht="15.75">
      <c r="E5" s="32" t="s">
        <v>16</v>
      </c>
      <c r="F5" s="32"/>
      <c r="G5" s="32"/>
    </row>
    <row r="7" spans="2:7" s="1" customFormat="1">
      <c r="B7" s="29" t="s">
        <v>107</v>
      </c>
      <c r="C7" s="29"/>
      <c r="D7" s="29"/>
      <c r="E7" s="30"/>
      <c r="F7" s="30"/>
    </row>
    <row r="8" spans="2:7" s="1" customFormat="1" ht="64.150000000000006" customHeight="1">
      <c r="B8" s="29"/>
      <c r="C8" s="29"/>
      <c r="D8" s="29"/>
      <c r="E8" s="30"/>
      <c r="F8" s="30"/>
    </row>
    <row r="9" spans="2:7" s="1" customFormat="1" ht="25.5" customHeight="1"/>
    <row r="10" spans="2:7" s="1" customFormat="1" ht="44.1" customHeight="1">
      <c r="B10" s="6" t="s">
        <v>0</v>
      </c>
      <c r="C10" s="6" t="s">
        <v>1</v>
      </c>
      <c r="D10" s="7" t="s">
        <v>2</v>
      </c>
      <c r="E10" s="7" t="s">
        <v>8</v>
      </c>
      <c r="F10" s="7" t="s">
        <v>53</v>
      </c>
    </row>
    <row r="11" spans="2:7" s="1" customFormat="1" ht="58.15" customHeight="1">
      <c r="B11" s="3">
        <v>1</v>
      </c>
      <c r="C11" s="4" t="s">
        <v>4</v>
      </c>
      <c r="D11" s="3"/>
      <c r="E11" s="17" t="s">
        <v>97</v>
      </c>
      <c r="F11" s="3">
        <v>29.94</v>
      </c>
    </row>
    <row r="12" spans="2:7" s="1" customFormat="1" ht="34.15" customHeight="1">
      <c r="B12" s="3">
        <v>2</v>
      </c>
      <c r="C12" s="4" t="s">
        <v>5</v>
      </c>
      <c r="D12" s="3">
        <v>36.299999999999997</v>
      </c>
      <c r="E12" s="3" t="s">
        <v>11</v>
      </c>
      <c r="F12" s="18">
        <f>F11*0.363</f>
        <v>10.868220000000001</v>
      </c>
    </row>
    <row r="13" spans="2:7" s="1" customFormat="1" ht="114" customHeight="1">
      <c r="B13" s="3">
        <v>3</v>
      </c>
      <c r="C13" s="4" t="s">
        <v>18</v>
      </c>
      <c r="D13" s="3"/>
      <c r="E13" s="16" t="s">
        <v>413</v>
      </c>
      <c r="F13" s="18">
        <v>50.27</v>
      </c>
    </row>
    <row r="14" spans="2:7" s="1" customFormat="1" ht="32.65" customHeight="1">
      <c r="B14" s="3">
        <v>4</v>
      </c>
      <c r="C14" s="4" t="s">
        <v>19</v>
      </c>
      <c r="D14" s="3"/>
      <c r="E14" s="3" t="s">
        <v>9</v>
      </c>
      <c r="F14" s="18">
        <f>F11+F12+F13</f>
        <v>91.078220000000016</v>
      </c>
    </row>
    <row r="15" spans="2:7" s="1" customFormat="1" ht="30.6" customHeight="1">
      <c r="B15" s="3">
        <v>5</v>
      </c>
      <c r="C15" s="4" t="s">
        <v>6</v>
      </c>
      <c r="D15" s="3">
        <v>94</v>
      </c>
      <c r="E15" s="3" t="s">
        <v>45</v>
      </c>
      <c r="F15" s="18">
        <f>F11*0.94</f>
        <v>28.143599999999999</v>
      </c>
    </row>
    <row r="16" spans="2:7" s="1" customFormat="1" ht="27" customHeight="1">
      <c r="B16" s="3">
        <v>6</v>
      </c>
      <c r="C16" s="4" t="s">
        <v>7</v>
      </c>
      <c r="D16" s="3">
        <v>36</v>
      </c>
      <c r="E16" s="3" t="s">
        <v>50</v>
      </c>
      <c r="F16" s="18">
        <f>F11*0.36</f>
        <v>10.7784</v>
      </c>
    </row>
    <row r="17" spans="2:6" s="1" customFormat="1" ht="36" customHeight="1">
      <c r="B17" s="3">
        <v>7</v>
      </c>
      <c r="C17" s="4" t="s">
        <v>52</v>
      </c>
      <c r="D17" s="3"/>
      <c r="E17" s="3" t="s">
        <v>10</v>
      </c>
      <c r="F17" s="18">
        <f>F14+F15+F16</f>
        <v>130.00022000000001</v>
      </c>
    </row>
    <row r="18" spans="2:6" s="1" customFormat="1" ht="27.6" customHeight="1"/>
    <row r="19" spans="2:6" s="1" customFormat="1"/>
    <row r="20" spans="2:6" s="1" customFormat="1"/>
    <row r="21" spans="2:6" s="1" customFormat="1" ht="30">
      <c r="C21" s="9" t="s">
        <v>12</v>
      </c>
      <c r="D21" s="10"/>
      <c r="E21" s="8" t="s">
        <v>13</v>
      </c>
    </row>
    <row r="22" spans="2:6" s="1" customFormat="1"/>
    <row r="23" spans="2:6" s="1" customFormat="1"/>
    <row r="24" spans="2:6" s="1" customFormat="1"/>
    <row r="25" spans="2:6" s="1" customFormat="1"/>
    <row r="26" spans="2:6" s="1" customFormat="1"/>
    <row r="27" spans="2:6" s="1" customFormat="1"/>
    <row r="28" spans="2:6" s="1" customFormat="1"/>
    <row r="29" spans="2:6" s="1" customFormat="1"/>
    <row r="30" spans="2:6" s="1" customFormat="1"/>
    <row r="31" spans="2:6" s="1" customFormat="1"/>
    <row r="32" spans="2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</sheetData>
  <mergeCells count="6">
    <mergeCell ref="B7:F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143</vt:i4>
      </vt:variant>
    </vt:vector>
  </HeadingPairs>
  <TitlesOfParts>
    <vt:vector size="143" baseType="lpstr">
      <vt:lpstr>экспертиза</vt:lpstr>
      <vt:lpstr>марганец_воздух </vt:lpstr>
      <vt:lpstr>хлороводород_воздух </vt:lpstr>
      <vt:lpstr>бензол_воздух </vt:lpstr>
      <vt:lpstr>формальдегид_воздух </vt:lpstr>
      <vt:lpstr>цинк_воздух  </vt:lpstr>
      <vt:lpstr>хромбензол_воздух  (2)</vt:lpstr>
      <vt:lpstr>хром_воздух </vt:lpstr>
      <vt:lpstr>фтор_воздух </vt:lpstr>
      <vt:lpstr>цветность</vt:lpstr>
      <vt:lpstr>фенол_воздух</vt:lpstr>
      <vt:lpstr>уайт-спирит_воздух   </vt:lpstr>
      <vt:lpstr>толуол_воздух</vt:lpstr>
      <vt:lpstr>тетрахлорэт_воздух   (2)</vt:lpstr>
      <vt:lpstr>серная кислота_воздух </vt:lpstr>
      <vt:lpstr>сероводород_воздух  </vt:lpstr>
      <vt:lpstr>диоксид серы_воздух </vt:lpstr>
      <vt:lpstr>свинец_воздух  </vt:lpstr>
      <vt:lpstr>цветность (2)</vt:lpstr>
      <vt:lpstr>бензол_вода (2)</vt:lpstr>
      <vt:lpstr>газоанализатор</vt:lpstr>
      <vt:lpstr>газоанализатор_передвижные исто</vt:lpstr>
      <vt:lpstr>стирол_воздух </vt:lpstr>
      <vt:lpstr>ртуть_воздух </vt:lpstr>
      <vt:lpstr>пыль_воздух </vt:lpstr>
      <vt:lpstr>уксусная кислота_воздух </vt:lpstr>
      <vt:lpstr>уксусный альдегид_воздух</vt:lpstr>
      <vt:lpstr>олово_воздух  </vt:lpstr>
      <vt:lpstr>никель_воздух </vt:lpstr>
      <vt:lpstr>медь_воздух</vt:lpstr>
      <vt:lpstr>масл_аэроз_воздух  </vt:lpstr>
      <vt:lpstr>магний_воздух  </vt:lpstr>
      <vt:lpstr>щелочи_воздух </vt:lpstr>
      <vt:lpstr>ксилол_воздух </vt:lpstr>
      <vt:lpstr>кобальт_воздух </vt:lpstr>
      <vt:lpstr>кальций_воздух </vt:lpstr>
      <vt:lpstr>кадмий_воздух </vt:lpstr>
      <vt:lpstr>изопропанол_воздух  (2)</vt:lpstr>
      <vt:lpstr>изобутанол_воздух </vt:lpstr>
      <vt:lpstr>железо_воздух</vt:lpstr>
      <vt:lpstr>этилоцетат_воздух </vt:lpstr>
      <vt:lpstr>этанол_воздух  </vt:lpstr>
      <vt:lpstr>керосин_воздух   </vt:lpstr>
      <vt:lpstr>углеводороды_воздух  </vt:lpstr>
      <vt:lpstr>фтороводород_воздух </vt:lpstr>
      <vt:lpstr>ванадий_воздух  </vt:lpstr>
      <vt:lpstr>бутилацетат_воздух </vt:lpstr>
      <vt:lpstr>бутанон_воздух </vt:lpstr>
      <vt:lpstr>бензол_вода</vt:lpstr>
      <vt:lpstr>бутанол_воздух </vt:lpstr>
      <vt:lpstr>бензин_воздух  </vt:lpstr>
      <vt:lpstr>ацетон_воздух </vt:lpstr>
      <vt:lpstr>амиак_воздух</vt:lpstr>
      <vt:lpstr>алюминий_воздух</vt:lpstr>
      <vt:lpstr>акролеин_воздух </vt:lpstr>
      <vt:lpstr>оксиды азота_воздух</vt:lpstr>
      <vt:lpstr>параметры</vt:lpstr>
      <vt:lpstr>отбор проб_почва</vt:lpstr>
      <vt:lpstr>отбор проб_воздух_более 9 </vt:lpstr>
      <vt:lpstr>отбор проб_воздух_до 9</vt:lpstr>
      <vt:lpstr>отбор проб_вода</vt:lpstr>
      <vt:lpstr>сероводород</vt:lpstr>
      <vt:lpstr>формальдегид</vt:lpstr>
      <vt:lpstr>цианиды</vt:lpstr>
      <vt:lpstr>цинк</vt:lpstr>
      <vt:lpstr>хром_общий</vt:lpstr>
      <vt:lpstr>хром_вода </vt:lpstr>
      <vt:lpstr>хлориды</vt:lpstr>
      <vt:lpstr>ХПК_вода  </vt:lpstr>
      <vt:lpstr>фосфаты</vt:lpstr>
      <vt:lpstr>фенолы_вода  </vt:lpstr>
      <vt:lpstr>температура</vt:lpstr>
      <vt:lpstr>сухой остаток</vt:lpstr>
      <vt:lpstr>сульфиды_вода </vt:lpstr>
      <vt:lpstr>сульфаты_вода  </vt:lpstr>
      <vt:lpstr>свинец_вода   </vt:lpstr>
      <vt:lpstr>ртуть_вода  </vt:lpstr>
      <vt:lpstr>роданиды_вода </vt:lpstr>
      <vt:lpstr>прозрачность</vt:lpstr>
      <vt:lpstr>нитриты_вода  (2)</vt:lpstr>
      <vt:lpstr>нитраты_вода </vt:lpstr>
      <vt:lpstr>никель_вода  </vt:lpstr>
      <vt:lpstr>нефтепродукты_вода</vt:lpstr>
      <vt:lpstr>мышьяк_вода </vt:lpstr>
      <vt:lpstr>медь_вода </vt:lpstr>
      <vt:lpstr>марганец_вода </vt:lpstr>
      <vt:lpstr>магний_вода  </vt:lpstr>
      <vt:lpstr>цвет</vt:lpstr>
      <vt:lpstr>кобальт_вода </vt:lpstr>
      <vt:lpstr>раствор_кислород</vt:lpstr>
      <vt:lpstr>кальций_вода </vt:lpstr>
      <vt:lpstr>кадмий_вода  </vt:lpstr>
      <vt:lpstr>запах_вода  </vt:lpstr>
      <vt:lpstr>железо_вода </vt:lpstr>
      <vt:lpstr>взвешенные_вода </vt:lpstr>
      <vt:lpstr>жесткость_вода </vt:lpstr>
      <vt:lpstr>жиры и масла</vt:lpstr>
      <vt:lpstr>гидрокарбонаты</vt:lpstr>
      <vt:lpstr>рН_вода</vt:lpstr>
      <vt:lpstr>ванадий</vt:lpstr>
      <vt:lpstr>биол_погл_кислор</vt:lpstr>
      <vt:lpstr>АПАВ</vt:lpstr>
      <vt:lpstr>алюминий</vt:lpstr>
      <vt:lpstr>азот аммон_вода </vt:lpstr>
      <vt:lpstr>аммоний_почв </vt:lpstr>
      <vt:lpstr>нитраты_почв   </vt:lpstr>
      <vt:lpstr>хлориды_почв  </vt:lpstr>
      <vt:lpstr>сульфаты_почв  </vt:lpstr>
      <vt:lpstr>кислоты_почв  </vt:lpstr>
      <vt:lpstr>толуол_почв</vt:lpstr>
      <vt:lpstr>фенолф_почв  </vt:lpstr>
      <vt:lpstr>бензол_почв  </vt:lpstr>
      <vt:lpstr>жиры_почв   </vt:lpstr>
      <vt:lpstr>нефтепродукты_почв  </vt:lpstr>
      <vt:lpstr>ванадий_почв  </vt:lpstr>
      <vt:lpstr>рн_вод_почв </vt:lpstr>
      <vt:lpstr>влажность_почв </vt:lpstr>
      <vt:lpstr>рн_почв </vt:lpstr>
      <vt:lpstr>железо подвижные формы_почва</vt:lpstr>
      <vt:lpstr>кадмий подвижные формы_почв </vt:lpstr>
      <vt:lpstr>кадмий вал_почва   </vt:lpstr>
      <vt:lpstr>кобальт вал_почва  </vt:lpstr>
      <vt:lpstr>кобаль подвижные формы_почв </vt:lpstr>
      <vt:lpstr>марганец вал_почва </vt:lpstr>
      <vt:lpstr>марган подвижные формы_почв</vt:lpstr>
      <vt:lpstr>марганец_обмен_почва   </vt:lpstr>
      <vt:lpstr>мышьяк вал_почва  </vt:lpstr>
      <vt:lpstr>медь вал_почва  </vt:lpstr>
      <vt:lpstr>медь подвижные формы_почв </vt:lpstr>
      <vt:lpstr>никель вал_почва  </vt:lpstr>
      <vt:lpstr>никель подвижные формы_почв </vt:lpstr>
      <vt:lpstr>олово</vt:lpstr>
      <vt:lpstr>ртуть   </vt:lpstr>
      <vt:lpstr>свинец вал_почва  </vt:lpstr>
      <vt:lpstr>свинец подвижные формы_почва  </vt:lpstr>
      <vt:lpstr>хром вал_почва  </vt:lpstr>
      <vt:lpstr>хром подвижные формы_почва </vt:lpstr>
      <vt:lpstr>цинк вал_почва  </vt:lpstr>
      <vt:lpstr>цинк подвижные формы_почва </vt:lpstr>
      <vt:lpstr>молибден_почва</vt:lpstr>
      <vt:lpstr>Административные</vt:lpstr>
      <vt:lpstr>Накладные раходы</vt:lpstr>
      <vt:lpstr>консультации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2016-02-25T12:00:00Z</dcterms:modified>
</cp:coreProperties>
</file>